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东南亚" sheetId="5" r:id="rId1"/>
    <sheet name="亚太" sheetId="7" r:id="rId2"/>
  </sheets>
  <calcPr calcId="144525"/>
</workbook>
</file>

<file path=xl/sharedStrings.xml><?xml version="1.0" encoding="utf-8"?>
<sst xmlns="http://schemas.openxmlformats.org/spreadsheetml/2006/main" count="1396" uniqueCount="589">
  <si>
    <t>上海中远海运集装箱运输有限公司2021年11月上海港开航东南亚线班轮船期表</t>
  </si>
  <si>
    <t>上海/东南亚线（CME）外五</t>
  </si>
  <si>
    <t xml:space="preserve"> </t>
  </si>
  <si>
    <t>船名</t>
  </si>
  <si>
    <t>航次</t>
  </si>
  <si>
    <t>IRIS CODE</t>
  </si>
  <si>
    <t>IRIS航次</t>
  </si>
  <si>
    <t>上海海关申报航次</t>
  </si>
  <si>
    <t>周五</t>
  </si>
  <si>
    <t>开航</t>
  </si>
  <si>
    <t>SIN02</t>
  </si>
  <si>
    <t>PKG03</t>
  </si>
  <si>
    <t>PEN01</t>
  </si>
  <si>
    <t>PGU01</t>
  </si>
  <si>
    <t>OP</t>
  </si>
  <si>
    <t>VGM CUTOFF</t>
  </si>
  <si>
    <t>XIN QIN ZHOU</t>
  </si>
  <si>
    <t>154S</t>
  </si>
  <si>
    <t>QT6</t>
  </si>
  <si>
    <t>OMIT</t>
  </si>
  <si>
    <t>CSE</t>
  </si>
  <si>
    <t>XIN XU ZHOU</t>
  </si>
  <si>
    <t>131S</t>
  </si>
  <si>
    <t>R3N</t>
  </si>
  <si>
    <t>COSCO COLOMBO</t>
  </si>
  <si>
    <t>081S</t>
  </si>
  <si>
    <t>CAP</t>
  </si>
  <si>
    <t>SPIL KARTINI</t>
  </si>
  <si>
    <t>016S</t>
  </si>
  <si>
    <t>RP6</t>
  </si>
  <si>
    <t>120S</t>
  </si>
  <si>
    <t>OOL</t>
  </si>
  <si>
    <t>155S</t>
  </si>
  <si>
    <t>上海/东南亚线 （CKI） 外二</t>
  </si>
  <si>
    <t>周日</t>
  </si>
  <si>
    <t>JKT01</t>
  </si>
  <si>
    <t>SUB02</t>
  </si>
  <si>
    <t>SGN08</t>
  </si>
  <si>
    <t>KMTC DALIAN</t>
  </si>
  <si>
    <t>2110S</t>
  </si>
  <si>
    <t>NXS</t>
  </si>
  <si>
    <t>012S</t>
  </si>
  <si>
    <t>KMTC</t>
  </si>
  <si>
    <t>KMTC YOKOHAMA</t>
  </si>
  <si>
    <t>2111S</t>
  </si>
  <si>
    <t>NVL</t>
  </si>
  <si>
    <t>007S</t>
  </si>
  <si>
    <t>HAPPY LUCKY</t>
  </si>
  <si>
    <t>2103S</t>
  </si>
  <si>
    <t>NUR</t>
  </si>
  <si>
    <t>005S</t>
  </si>
  <si>
    <t>KMTC XIAMEN</t>
  </si>
  <si>
    <t>2112S</t>
  </si>
  <si>
    <t>NZK</t>
  </si>
  <si>
    <t>010S</t>
  </si>
  <si>
    <t>013S</t>
  </si>
  <si>
    <t>注：挂靠码头详情请见港口代码sheet</t>
  </si>
  <si>
    <t>上海/印尼航线 （CTI1） 外二</t>
  </si>
  <si>
    <t>周三</t>
  </si>
  <si>
    <t>SUB04</t>
  </si>
  <si>
    <t>DVO02</t>
  </si>
  <si>
    <t xml:space="preserve">VGM CUTOFF </t>
  </si>
  <si>
    <t>GSL ROSSI</t>
  </si>
  <si>
    <t>20S</t>
  </si>
  <si>
    <t>NTZ</t>
  </si>
  <si>
    <t>019S</t>
  </si>
  <si>
    <t>GSL</t>
  </si>
  <si>
    <t>COSCO HOUSTON</t>
  </si>
  <si>
    <t>086S</t>
  </si>
  <si>
    <t>CAN</t>
  </si>
  <si>
    <t>HYUNDAI VOYAGER</t>
  </si>
  <si>
    <t>0115S</t>
  </si>
  <si>
    <t>NRV</t>
  </si>
  <si>
    <t>HMM</t>
  </si>
  <si>
    <t>YM ETERNITY</t>
  </si>
  <si>
    <t>102S</t>
  </si>
  <si>
    <t>RXT</t>
  </si>
  <si>
    <t>YML</t>
  </si>
  <si>
    <t>21S</t>
  </si>
  <si>
    <t>020S</t>
  </si>
  <si>
    <t>上海/泰国 （CT2） 外五</t>
  </si>
  <si>
    <t>周二</t>
  </si>
  <si>
    <t>LCH05</t>
  </si>
  <si>
    <t>COSCO ADEN</t>
  </si>
  <si>
    <t>096S</t>
  </si>
  <si>
    <t>CDV</t>
  </si>
  <si>
    <t>XIN WU HAN</t>
  </si>
  <si>
    <t>130S</t>
  </si>
  <si>
    <t>RSS</t>
  </si>
  <si>
    <t>XIN ZHAN JIANG</t>
  </si>
  <si>
    <t>142S</t>
  </si>
  <si>
    <t>RIJ</t>
  </si>
  <si>
    <t>097S</t>
  </si>
  <si>
    <t>上海/泰国 （CT3） 外五</t>
  </si>
  <si>
    <t>LCH04</t>
  </si>
  <si>
    <t>GUANGZHOU TRADER</t>
  </si>
  <si>
    <t>0XSEPS1NC</t>
  </si>
  <si>
    <t>NEI</t>
  </si>
  <si>
    <t xml:space="preserve">003S </t>
  </si>
  <si>
    <t>0XSEPS</t>
  </si>
  <si>
    <t>CNC</t>
  </si>
  <si>
    <t>NORDPUMA</t>
  </si>
  <si>
    <t>0XSERS1NC</t>
  </si>
  <si>
    <t>NMU</t>
  </si>
  <si>
    <t>008S</t>
  </si>
  <si>
    <t>0XSERS</t>
  </si>
  <si>
    <t xml:space="preserve">NORDLEOPARD </t>
  </si>
  <si>
    <t>0XSETS1NC</t>
  </si>
  <si>
    <t>JX5</t>
  </si>
  <si>
    <t>072S</t>
  </si>
  <si>
    <t>0XSETS</t>
  </si>
  <si>
    <t xml:space="preserve">CNC MARS </t>
  </si>
  <si>
    <t>0XSEVS1NC</t>
  </si>
  <si>
    <t>NPZ</t>
  </si>
  <si>
    <t>024S</t>
  </si>
  <si>
    <t>0XSEVS</t>
  </si>
  <si>
    <t>0XSEXS1NC</t>
  </si>
  <si>
    <t xml:space="preserve">004S </t>
  </si>
  <si>
    <t>0XSEXS</t>
  </si>
  <si>
    <t>上海/越南 （CV1） 外四</t>
  </si>
  <si>
    <t>周六</t>
  </si>
  <si>
    <t>DAD01</t>
  </si>
  <si>
    <t>BLANK VOYAGE</t>
  </si>
  <si>
    <t>INTERASIA VISION</t>
  </si>
  <si>
    <t>S019</t>
  </si>
  <si>
    <t>003S</t>
  </si>
  <si>
    <t>IAL</t>
  </si>
  <si>
    <t xml:space="preserve">ZHONG GU HUANG HAI </t>
  </si>
  <si>
    <t>S010</t>
  </si>
  <si>
    <t>WHL</t>
  </si>
  <si>
    <t>TBA</t>
  </si>
  <si>
    <t>S020</t>
  </si>
  <si>
    <t>004S</t>
  </si>
  <si>
    <t>上海/越南 （CV2） 外五</t>
  </si>
  <si>
    <t>ZHONG HANG SHENG</t>
  </si>
  <si>
    <t>139W</t>
  </si>
  <si>
    <t>TMM</t>
  </si>
  <si>
    <t>CITY OF BEIJING</t>
  </si>
  <si>
    <t>035W</t>
  </si>
  <si>
    <t>TBL</t>
  </si>
  <si>
    <t>NZ NINGBO</t>
  </si>
  <si>
    <t>006W</t>
  </si>
  <si>
    <t>Q8H</t>
  </si>
  <si>
    <t>JINYUNHE</t>
  </si>
  <si>
    <t>372W</t>
  </si>
  <si>
    <t>CKC</t>
  </si>
  <si>
    <t>140W</t>
  </si>
  <si>
    <t>上海/越南 （CV5） 外五</t>
  </si>
  <si>
    <t>周四</t>
  </si>
  <si>
    <t>LOA GLORY</t>
  </si>
  <si>
    <t>2145S</t>
  </si>
  <si>
    <t>NIP</t>
  </si>
  <si>
    <t>314S</t>
  </si>
  <si>
    <t>CUL</t>
  </si>
  <si>
    <t>2147S</t>
  </si>
  <si>
    <t>315S</t>
  </si>
  <si>
    <t>上海/海防 （SHX） 外五</t>
  </si>
  <si>
    <t>HPH08</t>
  </si>
  <si>
    <t>XCT01</t>
  </si>
  <si>
    <t>AS RAFAELA</t>
  </si>
  <si>
    <t>022S</t>
  </si>
  <si>
    <t>F0E</t>
  </si>
  <si>
    <t>DANUM 175</t>
  </si>
  <si>
    <t>2146S</t>
  </si>
  <si>
    <t>BC1</t>
  </si>
  <si>
    <t>023S</t>
  </si>
  <si>
    <t>2148S</t>
  </si>
  <si>
    <t>上海/马来西亚线 （KCM2） 外二</t>
  </si>
  <si>
    <t>PKG03（W）</t>
  </si>
  <si>
    <t>PKG01（N）</t>
  </si>
  <si>
    <t xml:space="preserve"> BLANK VOYAGE</t>
  </si>
  <si>
    <t>CMA CGM SAVANNAH</t>
  </si>
  <si>
    <t>0BY9VS1NC</t>
  </si>
  <si>
    <t>Q4C</t>
  </si>
  <si>
    <t>0BY9VS</t>
  </si>
  <si>
    <t>KMTC JEBEL ALI</t>
  </si>
  <si>
    <t>RL4</t>
  </si>
  <si>
    <t>094S</t>
  </si>
  <si>
    <t>BEIJING BRIDGE</t>
  </si>
  <si>
    <t>0CY9ZS1NC</t>
  </si>
  <si>
    <t>SRC</t>
  </si>
  <si>
    <t>0CY9ZS</t>
  </si>
  <si>
    <t>上海/柬埔寨线 （RBC2） 外一</t>
  </si>
  <si>
    <t>KOS01</t>
  </si>
  <si>
    <t>BKK02</t>
  </si>
  <si>
    <t>KUO LUNG</t>
  </si>
  <si>
    <t>181S</t>
  </si>
  <si>
    <t>AMP</t>
  </si>
  <si>
    <t>KAMA BHUM</t>
  </si>
  <si>
    <t>274S</t>
  </si>
  <si>
    <t>AG1</t>
  </si>
  <si>
    <t>250S</t>
  </si>
  <si>
    <t>RCL</t>
  </si>
  <si>
    <t>CAPE FULMAR</t>
  </si>
  <si>
    <t>122S</t>
  </si>
  <si>
    <t>QJ8</t>
  </si>
  <si>
    <t>182S</t>
  </si>
  <si>
    <t>275S</t>
  </si>
  <si>
    <t>251S</t>
  </si>
  <si>
    <t>中国/马来西亚航线 （CMS2）  外一</t>
  </si>
  <si>
    <t>CMA CGM PUGET</t>
  </si>
  <si>
    <t>0IH7LS1NC</t>
  </si>
  <si>
    <t>R5V</t>
  </si>
  <si>
    <t>035S</t>
  </si>
  <si>
    <t>0IH7LS</t>
  </si>
  <si>
    <t>TSL</t>
  </si>
  <si>
    <t>CMA CGM MONTOIR</t>
  </si>
  <si>
    <t>0IH7PS1NC</t>
  </si>
  <si>
    <t>Q3Q</t>
  </si>
  <si>
    <t>006S</t>
  </si>
  <si>
    <t>0IH7PS</t>
  </si>
  <si>
    <t>AS CASPRIA</t>
  </si>
  <si>
    <t>10S</t>
  </si>
  <si>
    <t>TBM</t>
  </si>
  <si>
    <t>0IH7TS1NC</t>
  </si>
  <si>
    <t>036S</t>
  </si>
  <si>
    <t>0IH7TS</t>
  </si>
  <si>
    <t>上海/马尼拉（CNP2）  外五</t>
  </si>
  <si>
    <t>MNL01（N）</t>
  </si>
  <si>
    <t>MNL02（S）</t>
  </si>
  <si>
    <t>SUBIC</t>
  </si>
  <si>
    <t>AS FENJA</t>
  </si>
  <si>
    <t>TDI</t>
  </si>
  <si>
    <t>ISEACO FORTUNE</t>
  </si>
  <si>
    <t>048S</t>
  </si>
  <si>
    <t>N8Y</t>
  </si>
  <si>
    <t>IBN AL ABBAR</t>
  </si>
  <si>
    <t>223S</t>
  </si>
  <si>
    <t>RNG</t>
  </si>
  <si>
    <t>049S</t>
  </si>
  <si>
    <t>上海/马尼拉（CPF）外一</t>
  </si>
  <si>
    <t>SFS01</t>
  </si>
  <si>
    <t>EASLINE QINGDAO</t>
  </si>
  <si>
    <t>S022</t>
  </si>
  <si>
    <t>NE5</t>
  </si>
  <si>
    <t>SINOTRANS KAOHSIUNG</t>
  </si>
  <si>
    <t>2125S</t>
  </si>
  <si>
    <t>TCU</t>
  </si>
  <si>
    <t>071S</t>
  </si>
  <si>
    <t>SNL</t>
  </si>
  <si>
    <t>S023</t>
  </si>
  <si>
    <t>103S</t>
  </si>
  <si>
    <t>2126S</t>
  </si>
  <si>
    <t>S024</t>
  </si>
  <si>
    <t>104S</t>
  </si>
  <si>
    <t>备注：SFS=Subic,Philippines</t>
  </si>
  <si>
    <t>上海/印度航线（CIX3）外二</t>
  </si>
  <si>
    <t>CMB03</t>
  </si>
  <si>
    <t>NVA03</t>
  </si>
  <si>
    <t>PIP01</t>
  </si>
  <si>
    <t xml:space="preserve">XIN HONG KONG </t>
  </si>
  <si>
    <t>050W</t>
  </si>
  <si>
    <t>W</t>
  </si>
  <si>
    <t>COS</t>
  </si>
  <si>
    <t>THORSTAR</t>
  </si>
  <si>
    <t>38W</t>
  </si>
  <si>
    <t>004W</t>
  </si>
  <si>
    <t>OOCL SAN FRANCISCO</t>
  </si>
  <si>
    <t>161W</t>
  </si>
  <si>
    <t>NL3</t>
  </si>
  <si>
    <t>OCL</t>
  </si>
  <si>
    <t>OOCL ASIA</t>
  </si>
  <si>
    <t>169W</t>
  </si>
  <si>
    <t>N02</t>
  </si>
  <si>
    <t>OOCL HAMBURG</t>
  </si>
  <si>
    <t>132W</t>
  </si>
  <si>
    <t>NK4</t>
  </si>
  <si>
    <t>上海/印巴线（PMX）外二</t>
  </si>
  <si>
    <t>PKG01</t>
  </si>
  <si>
    <t>KHI02（E）</t>
  </si>
  <si>
    <t>KHI03</t>
  </si>
  <si>
    <t>MUN01</t>
  </si>
  <si>
    <t>CLEMENS SCHULTE</t>
  </si>
  <si>
    <t>008W</t>
  </si>
  <si>
    <t>R9M</t>
  </si>
  <si>
    <t>039W</t>
  </si>
  <si>
    <t>ONE</t>
  </si>
  <si>
    <t>EVER URSULA</t>
  </si>
  <si>
    <t>176W</t>
  </si>
  <si>
    <t>SCG</t>
  </si>
  <si>
    <t>276W</t>
  </si>
  <si>
    <t>EMC</t>
  </si>
  <si>
    <t>LONG BEACH TRADER</t>
  </si>
  <si>
    <t>W014</t>
  </si>
  <si>
    <t>QDF</t>
  </si>
  <si>
    <t>094W</t>
  </si>
  <si>
    <t xml:space="preserve">COSCO ROTTERDAM </t>
  </si>
  <si>
    <t>168W</t>
  </si>
  <si>
    <t>CBK</t>
  </si>
  <si>
    <t>TALASSA</t>
  </si>
  <si>
    <t>W054</t>
  </si>
  <si>
    <t>Q48</t>
  </si>
  <si>
    <t>054W</t>
  </si>
  <si>
    <t>备注：KHI02=Karachi Int'l Container Terminal（进港代码:PKKCT） ; KHI03=KARACHI PICT（进港代码：PKKHI）</t>
  </si>
  <si>
    <t>远东-CHENNEI航线（FCS）  外二</t>
  </si>
  <si>
    <t>MAA03</t>
  </si>
  <si>
    <t>VTZ01</t>
  </si>
  <si>
    <t>XIN LIAN YUN GANG</t>
  </si>
  <si>
    <t>089W</t>
  </si>
  <si>
    <t>R8L</t>
  </si>
  <si>
    <t>CMA CGM RACINE</t>
  </si>
  <si>
    <t>0FD4HW</t>
  </si>
  <si>
    <t>Q2C</t>
  </si>
  <si>
    <t>033W</t>
  </si>
  <si>
    <t>CMA</t>
  </si>
  <si>
    <t>TS SYDNEY</t>
  </si>
  <si>
    <t>21008W</t>
  </si>
  <si>
    <t>S2B</t>
  </si>
  <si>
    <t>024W</t>
  </si>
  <si>
    <t>备注：上海本港没有固定舱位，需CASE BY CASE 单票申请舱位</t>
  </si>
  <si>
    <t>远东-CHENNAI航线（FCE） 外二</t>
  </si>
  <si>
    <t>HKG01</t>
  </si>
  <si>
    <t xml:space="preserve">MAA03 </t>
  </si>
  <si>
    <t>KUP01</t>
  </si>
  <si>
    <t>INTERASIA CATALYST</t>
  </si>
  <si>
    <t>W008</t>
  </si>
  <si>
    <t>QFM</t>
  </si>
  <si>
    <t>118W</t>
  </si>
  <si>
    <t>TONGVA</t>
  </si>
  <si>
    <t>W015</t>
  </si>
  <si>
    <t>BBE</t>
  </si>
  <si>
    <t>ATHENS BRIDGE</t>
  </si>
  <si>
    <t>123W</t>
  </si>
  <si>
    <t>RKP</t>
  </si>
  <si>
    <t>145W</t>
  </si>
  <si>
    <t>XIN WEN ZHOU</t>
  </si>
  <si>
    <t>138W</t>
  </si>
  <si>
    <t>QNN</t>
  </si>
  <si>
    <t xml:space="preserve">备注：MAA为CHENNAI; KUP=Kattupalli
</t>
  </si>
  <si>
    <t>Eastern China / Western India - Weekly Service  （CI1 SERVICE） 外二</t>
  </si>
  <si>
    <t xml:space="preserve">NVA05（E） </t>
  </si>
  <si>
    <t>KHI04</t>
  </si>
  <si>
    <t>COSCO THAILAND</t>
  </si>
  <si>
    <t>082W</t>
  </si>
  <si>
    <t>TAA</t>
  </si>
  <si>
    <t>SEAMAX WESTPORT</t>
  </si>
  <si>
    <t>076W</t>
  </si>
  <si>
    <t>SWP</t>
  </si>
  <si>
    <t>OOCL GENOA</t>
  </si>
  <si>
    <t>NJ7</t>
  </si>
  <si>
    <t>上海/印巴航线（AS1） 外二</t>
  </si>
  <si>
    <t>NVA01</t>
  </si>
  <si>
    <t>MUN03</t>
  </si>
  <si>
    <t>QCT01</t>
  </si>
  <si>
    <t>SWANSEA</t>
  </si>
  <si>
    <t>0FF4FW1MA</t>
  </si>
  <si>
    <t>NTY</t>
  </si>
  <si>
    <t>010W</t>
  </si>
  <si>
    <t>0FF4FW</t>
  </si>
  <si>
    <t>BLAN VOYAGE</t>
  </si>
  <si>
    <t>APL FLORIDA</t>
  </si>
  <si>
    <t>0FF4JW1MA</t>
  </si>
  <si>
    <t>NG8</t>
  </si>
  <si>
    <t>023W</t>
  </si>
  <si>
    <t>0FF4JW</t>
  </si>
  <si>
    <t>CMA CGM RABELAIS</t>
  </si>
  <si>
    <t>R3J</t>
  </si>
  <si>
    <t>022W</t>
  </si>
  <si>
    <t>上海/印巴航线（CPX）外二</t>
  </si>
  <si>
    <t>KHI02</t>
  </si>
  <si>
    <t>OOCL LE HAVRE</t>
  </si>
  <si>
    <t>153W</t>
  </si>
  <si>
    <t>QJM</t>
  </si>
  <si>
    <t>152W</t>
  </si>
  <si>
    <t>YM EXPRESS</t>
  </si>
  <si>
    <t>061W</t>
  </si>
  <si>
    <t>R5I</t>
  </si>
  <si>
    <t>OOCL GUANGZHOU</t>
  </si>
  <si>
    <t>137W</t>
  </si>
  <si>
    <t>OGZ</t>
  </si>
  <si>
    <t>SHILING</t>
  </si>
  <si>
    <t>NGD</t>
  </si>
  <si>
    <t>042W</t>
  </si>
  <si>
    <t>YM EXCELLENCE</t>
  </si>
  <si>
    <t>122W</t>
  </si>
  <si>
    <t>R3E</t>
  </si>
  <si>
    <t>119W</t>
  </si>
  <si>
    <t>上海/韩国线（周五班）（PUS/NGB/SHA/PUS WEEKLY SERVICE）（AK6） 外五</t>
  </si>
  <si>
    <t>PUS47</t>
  </si>
  <si>
    <t>KAN04</t>
  </si>
  <si>
    <t>SONGYUNHE</t>
  </si>
  <si>
    <t>2145E</t>
  </si>
  <si>
    <t>CKA</t>
  </si>
  <si>
    <t>784E</t>
  </si>
  <si>
    <t>2146E</t>
  </si>
  <si>
    <t>785E</t>
  </si>
  <si>
    <t>2147E</t>
  </si>
  <si>
    <t>786E</t>
  </si>
  <si>
    <t>2148E</t>
  </si>
  <si>
    <t>787E</t>
  </si>
  <si>
    <t>2149E</t>
  </si>
  <si>
    <t>788E</t>
  </si>
  <si>
    <t>上海/韩国线（周四班）（NGB/SHA/INCHON/WEEKLY SERVICE）（AK12） 外五</t>
  </si>
  <si>
    <t>INC04</t>
  </si>
  <si>
    <t>QSF</t>
  </si>
  <si>
    <t>386E</t>
  </si>
  <si>
    <t>XIN MING ZHOU 20</t>
  </si>
  <si>
    <t>387E</t>
  </si>
  <si>
    <t>388E</t>
  </si>
  <si>
    <t>389E</t>
  </si>
  <si>
    <t>2150E</t>
  </si>
  <si>
    <t>390E</t>
  </si>
  <si>
    <t>COSCO SHIPPING LINES ASIA--EUROPE EXPRESS SERVICE-Loop3 （AEU3）  洋山1</t>
  </si>
  <si>
    <t>提单航次</t>
  </si>
  <si>
    <t>COSCO SHIPPING SCORPIO</t>
  </si>
  <si>
    <t>016W</t>
  </si>
  <si>
    <t>COSCO SHIPPING UNIVERSE</t>
  </si>
  <si>
    <t>017W</t>
  </si>
  <si>
    <t>CSF</t>
  </si>
  <si>
    <t>COSCO SHIPPING ARIES</t>
  </si>
  <si>
    <t>019W</t>
  </si>
  <si>
    <t>CNE</t>
  </si>
  <si>
    <t>COSCO SHIPPING GEMINI</t>
  </si>
  <si>
    <t>018W</t>
  </si>
  <si>
    <t>CSA</t>
  </si>
  <si>
    <t>COSCO SHIPPING TAURUS</t>
  </si>
  <si>
    <t>CSC</t>
  </si>
  <si>
    <t>上海/美东6线 （AWE6）  洋山1</t>
  </si>
  <si>
    <t>CMP05</t>
  </si>
  <si>
    <t>COSCO SHIPPING ROSE</t>
  </si>
  <si>
    <t>CJI</t>
  </si>
  <si>
    <t>BLANK SAILING</t>
  </si>
  <si>
    <t>OOCL BRAZIL</t>
  </si>
  <si>
    <t>017S</t>
  </si>
  <si>
    <t>N04</t>
  </si>
  <si>
    <t>002S</t>
  </si>
  <si>
    <t>OOCL</t>
  </si>
  <si>
    <t>CSCL SATURN</t>
  </si>
  <si>
    <t>SVX</t>
  </si>
  <si>
    <t>IAF</t>
  </si>
  <si>
    <t>NVA05</t>
  </si>
  <si>
    <t>港区</t>
  </si>
  <si>
    <t>CIS</t>
  </si>
  <si>
    <t xml:space="preserve">SUB04 </t>
  </si>
  <si>
    <t xml:space="preserve">    振东码头相关链接：http://www.sipgzct.com/wat/controllerServlet.do?method=getinputmode</t>
  </si>
  <si>
    <t xml:space="preserve">    沪东码头相关链接：http://www.sect.com.cn/hdwbs/webpages/index.jsp</t>
  </si>
  <si>
    <t>班期若有调整，以最新通知为准。</t>
  </si>
  <si>
    <t>上海中远海运集装箱运输有限公司2021年11月上海港开航亚太线班轮船期表</t>
  </si>
  <si>
    <t>中远海运集运中东快航(COSCON Middle East Express Service)(MEX)</t>
  </si>
  <si>
    <t>船    名</t>
  </si>
  <si>
    <t>CODE</t>
  </si>
  <si>
    <t>JEA18</t>
  </si>
  <si>
    <t>KHL20</t>
  </si>
  <si>
    <t>DAM21</t>
  </si>
  <si>
    <t>挂靠码头</t>
  </si>
  <si>
    <t>操作方</t>
  </si>
  <si>
    <t>VGM清单</t>
  </si>
  <si>
    <t>洋山4期（SHA45）</t>
  </si>
  <si>
    <t>COSU</t>
  </si>
  <si>
    <t>16:00 PM</t>
  </si>
  <si>
    <t>COSCO SHIPPING PLANET</t>
  </si>
  <si>
    <t>CSK</t>
  </si>
  <si>
    <t>OOLU</t>
  </si>
  <si>
    <t>CSCL INDIAN OCEAN</t>
  </si>
  <si>
    <t>047W</t>
  </si>
  <si>
    <t>Q7U</t>
  </si>
  <si>
    <t>COSCO ENGLAND</t>
  </si>
  <si>
    <t>049W</t>
  </si>
  <si>
    <t>CCQ</t>
  </si>
  <si>
    <t>REMARK:</t>
  </si>
  <si>
    <t>中远集运中东快航 (COSCON Middle East Express Service) (MEX2)</t>
  </si>
  <si>
    <t>HMD20</t>
  </si>
  <si>
    <t>DMN22</t>
  </si>
  <si>
    <t>JUB23</t>
  </si>
  <si>
    <t>KHL25</t>
  </si>
  <si>
    <t>TBN</t>
  </si>
  <si>
    <t>中远集运中东快航 (COSCON Middle East Express Service) (MEX5)</t>
  </si>
  <si>
    <t>周一</t>
  </si>
  <si>
    <t>JEA21</t>
  </si>
  <si>
    <t>UQR24</t>
  </si>
  <si>
    <t>EVER LAMBENT</t>
  </si>
  <si>
    <t>0085-053W</t>
  </si>
  <si>
    <t>057W</t>
  </si>
  <si>
    <t>QV5</t>
  </si>
  <si>
    <t>85053W</t>
  </si>
  <si>
    <t>EVER STEADY</t>
  </si>
  <si>
    <t>0087-096W</t>
  </si>
  <si>
    <t>095W</t>
  </si>
  <si>
    <t>QL5</t>
  </si>
  <si>
    <t>87096W</t>
  </si>
  <si>
    <t>EVER EXCEL</t>
  </si>
  <si>
    <t>0089-154W</t>
  </si>
  <si>
    <t>154W</t>
  </si>
  <si>
    <t>QAV</t>
  </si>
  <si>
    <t>89154W</t>
  </si>
  <si>
    <t>上海/红海线 (RES2)</t>
  </si>
  <si>
    <t>JIB21</t>
  </si>
  <si>
    <t>JED24</t>
  </si>
  <si>
    <t>SUE28</t>
  </si>
  <si>
    <t>AQB31</t>
  </si>
  <si>
    <t>XIN ZHENG ZHOU </t>
  </si>
  <si>
    <t>162W</t>
  </si>
  <si>
    <t>QSH</t>
  </si>
  <si>
    <t>洋山1期（SHA08）</t>
  </si>
  <si>
    <t>KOTA PELANGI</t>
  </si>
  <si>
    <t>0026W</t>
  </si>
  <si>
    <t>157W</t>
  </si>
  <si>
    <t>RVV</t>
  </si>
  <si>
    <t>PIL</t>
  </si>
  <si>
    <t>ERVING</t>
  </si>
  <si>
    <t>0RDB6W1MA</t>
  </si>
  <si>
    <t>028W</t>
  </si>
  <si>
    <t>NZ5</t>
  </si>
  <si>
    <t>0RDB6W</t>
  </si>
  <si>
    <t>澳洲/中国(A3C)</t>
  </si>
  <si>
    <t>SYD13</t>
  </si>
  <si>
    <t>MEL17</t>
  </si>
  <si>
    <t>BNE23</t>
  </si>
  <si>
    <t>OOCL ROTTERDAM</t>
  </si>
  <si>
    <t>129S</t>
  </si>
  <si>
    <t>NK8</t>
  </si>
  <si>
    <t>外2（SH04）</t>
  </si>
  <si>
    <t>OOCL DURBAN</t>
  </si>
  <si>
    <t>NR2</t>
  </si>
  <si>
    <t>OOCL MIAMI</t>
  </si>
  <si>
    <t>077S</t>
  </si>
  <si>
    <t>QSV</t>
  </si>
  <si>
    <t>ANL GIPPSLAND</t>
  </si>
  <si>
    <t>056S</t>
  </si>
  <si>
    <t>NN2</t>
  </si>
  <si>
    <t>ANL</t>
  </si>
  <si>
    <t>澳洲/日韩中国(AUSTRALIA/JAPAN/KOREA/CHINA SERVICE)（A3N）</t>
  </si>
  <si>
    <t>MEL14</t>
  </si>
  <si>
    <t>SYD17</t>
  </si>
  <si>
    <t>BNE20</t>
  </si>
  <si>
    <t>CMA CGM CHOPIN</t>
  </si>
  <si>
    <t>S8O</t>
  </si>
  <si>
    <t>E.R. DENMARK</t>
  </si>
  <si>
    <t>N6D</t>
  </si>
  <si>
    <t>APL SCOTLAND</t>
  </si>
  <si>
    <t>076S</t>
  </si>
  <si>
    <t>N89</t>
  </si>
  <si>
    <t>E.R. SWEDEN</t>
  </si>
  <si>
    <t>121S</t>
  </si>
  <si>
    <t>QLT</t>
  </si>
  <si>
    <t>XIN DA LIAN</t>
  </si>
  <si>
    <t>RYI</t>
  </si>
  <si>
    <t>COSCO</t>
  </si>
  <si>
    <t>上海/新西兰（JAPAN/KOREA/HONGKONG/NEW ZEALAND WEEKLY SERVICE)（JKN）</t>
  </si>
  <si>
    <t>HK4</t>
  </si>
  <si>
    <t>BNE15</t>
  </si>
  <si>
    <t>AUC20</t>
  </si>
  <si>
    <t>LYT23</t>
  </si>
  <si>
    <t>NAP25</t>
  </si>
  <si>
    <t>TAU26</t>
  </si>
  <si>
    <t>BLANK</t>
  </si>
  <si>
    <t>MAERSK GARONNE</t>
  </si>
  <si>
    <t>132S</t>
  </si>
  <si>
    <t>265S</t>
  </si>
  <si>
    <t>RSV</t>
  </si>
  <si>
    <t>MSK</t>
  </si>
  <si>
    <t>NYK FURANO</t>
  </si>
  <si>
    <t>QDV</t>
  </si>
  <si>
    <t>上海/新西兰ASIA / AUSTRALIA-NEW ZEALAND/  SERVICE (CNS)</t>
  </si>
  <si>
    <t>船    名</t>
  </si>
  <si>
    <t>BNE17</t>
  </si>
  <si>
    <t>AUC21</t>
  </si>
  <si>
    <t>LYT25</t>
  </si>
  <si>
    <t>WLG26</t>
  </si>
  <si>
    <t>NAP29</t>
  </si>
  <si>
    <t>TAU30</t>
  </si>
  <si>
    <t>KOTA LESTARI</t>
  </si>
  <si>
    <t>191S</t>
  </si>
  <si>
    <t>058S</t>
  </si>
  <si>
    <t>N66</t>
  </si>
  <si>
    <t>SEASPAN VANCOUVER</t>
  </si>
  <si>
    <t>361S</t>
  </si>
  <si>
    <t>158S</t>
  </si>
  <si>
    <t>N4R</t>
  </si>
  <si>
    <t>XIN ZHANG ZHOU</t>
  </si>
  <si>
    <t>248S</t>
  </si>
  <si>
    <t>RYS</t>
  </si>
  <si>
    <t>LOUISE</t>
  </si>
  <si>
    <t>371S</t>
  </si>
  <si>
    <t>059S</t>
  </si>
  <si>
    <t>A3Z</t>
  </si>
  <si>
    <t>BAE</t>
  </si>
  <si>
    <t>AUC18</t>
  </si>
  <si>
    <t>LOUISA SCHULTE</t>
  </si>
  <si>
    <t>030S</t>
  </si>
  <si>
    <t>UK6</t>
  </si>
  <si>
    <t>.</t>
  </si>
  <si>
    <t>备注：</t>
  </si>
  <si>
    <t xml:space="preserve">1、各航线24小时申报截止时间以上海中货网站公布为准，具体请参链接http://172.22.44.248/index.htm：如遇船期调整，会及时更新截止时间。 </t>
  </si>
  <si>
    <t>2、进箱日和截港日的查询以各挂靠码头公布信息为准，具体请参如下链接：</t>
  </si>
  <si>
    <t xml:space="preserve">    冠东码头相关链接：http://www.sgict.com.cn/gdweb/queryinclude/com.jsp</t>
  </si>
  <si>
    <t xml:space="preserve">    盛东码头相关链接：http://www.fob001.cn/jxjh.htm</t>
  </si>
  <si>
    <t xml:space="preserve">    明东码头相关链接：http://www.fob001.cn/wg5new.php</t>
  </si>
  <si>
    <t>3、班期若有调整，以最新通知为准。</t>
  </si>
</sst>
</file>

<file path=xl/styles.xml><?xml version="1.0" encoding="utf-8"?>
<styleSheet xmlns="http://schemas.openxmlformats.org/spreadsheetml/2006/main">
  <numFmts count="48">
    <numFmt numFmtId="176" formatCode="General_)"/>
    <numFmt numFmtId="177" formatCode="_ &quot;₩&quot;* #,##0.00_ ;_ &quot;₩&quot;* \-#,##0.00_ ;_ &quot;₩&quot;* &quot;-&quot;??_ ;_ @_ "/>
    <numFmt numFmtId="178" formatCode="&quot;$&quot;#,##0_);\(&quot;$&quot;#,##0\)"/>
    <numFmt numFmtId="179" formatCode="[$-14809]dd/mm/yyyy;@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_-* #,##0.00_-;\-* #,##0.00_-;_-* &quot;-&quot;??_-;_-@_-"/>
    <numFmt numFmtId="181" formatCode="00#&quot;W&quot;"/>
    <numFmt numFmtId="41" formatCode="_ * #,##0_ ;_ * \-#,##0_ ;_ * &quot;-&quot;_ ;_ @_ "/>
    <numFmt numFmtId="44" formatCode="_ &quot;￥&quot;* #,##0.00_ ;_ &quot;￥&quot;* \-#,##0.00_ ;_ &quot;￥&quot;* &quot;-&quot;??_ ;_ @_ "/>
    <numFmt numFmtId="182" formatCode="000"/>
    <numFmt numFmtId="183" formatCode="[$-F400]h:mm:ss\ AM/PM"/>
    <numFmt numFmtId="184" formatCode="_-* #,##0\ _E_s_c_._-;\-* #,##0\ _E_s_c_._-;_-* &quot;-&quot;\ _E_s_c_._-;_-@_-"/>
    <numFmt numFmtId="185" formatCode="&quot;$&quot;#,##0_);[Red]\(&quot;$&quot;#,##0\)"/>
    <numFmt numFmtId="186" formatCode="_-* #,##0_-;\-* #,##0_-;_-* &quot;-&quot;_-;_-@_-"/>
    <numFmt numFmtId="187" formatCode="[$-409]d/mmm;@"/>
    <numFmt numFmtId="188" formatCode="_-* #,##0\ &quot;DM&quot;_-;\-* #,##0\ &quot;DM&quot;_-;_-* &quot;-&quot;\ &quot;DM&quot;_-;_-@_-"/>
    <numFmt numFmtId="189" formatCode="m/d;@"/>
    <numFmt numFmtId="190" formatCode="dd\/mm"/>
    <numFmt numFmtId="191" formatCode="_ &quot;₩&quot;* #,##0_ ;_ &quot;₩&quot;* \-#,##0_ ;_ &quot;₩&quot;* &quot;-&quot;_ ;_ @_ "/>
    <numFmt numFmtId="192" formatCode="0000"/>
    <numFmt numFmtId="193" formatCode="_-* #,##0.00\ _E_s_c_._-;\-* #,##0.00\ _E_s_c_._-;_-* &quot;-&quot;??\ _E_s_c_._-;_-@_-"/>
    <numFmt numFmtId="194" formatCode="_-&quot;$&quot;* #,##0_-;\-&quot;$&quot;* #,##0_-;_-&quot;$&quot;* &quot;-&quot;_-;_-@_-"/>
    <numFmt numFmtId="195" formatCode="&quot;£&quot;#,##0;[Red]\-&quot;£&quot;#,##0"/>
    <numFmt numFmtId="196" formatCode="mm&quot;월&quot;\ dd&quot;일&quot;"/>
    <numFmt numFmtId="197" formatCode="&quot;$&quot;#,##0.00_);[Red]\(&quot;$&quot;#,##0.00\)"/>
    <numFmt numFmtId="198" formatCode="_(* #,##0.00_);_(* \(#,##0.00\);_(* &quot;-&quot;??_);_(@_)"/>
    <numFmt numFmtId="199" formatCode="&quot;VND&quot;#,##0_);[Red]\(&quot;VND&quot;#,##0\)"/>
    <numFmt numFmtId="200" formatCode="_([$€]* #,##0.00_);_([$€]* \(#,##0.00\);_([$€]* &quot;-&quot;??_);_(@_)"/>
    <numFmt numFmtId="201" formatCode="###0.#"/>
    <numFmt numFmtId="202" formatCode="_-* #,##0\ _D_M_-;\-* #,##0\ _D_M_-;_-* &quot;-&quot;\ _D_M_-;_-@_-"/>
    <numFmt numFmtId="203" formatCode="_(&quot;$&quot;* #,##0.00_);_(&quot;$&quot;* \(#,##0.00\);_(&quot;$&quot;* &quot;-&quot;??_);_(@_)"/>
    <numFmt numFmtId="204" formatCode="#,##0.00\ &quot;DM&quot;;[Red]\-#,##0.00\ &quot;DM&quot;"/>
    <numFmt numFmtId="205" formatCode="[$-409]d\-mmm;@"/>
    <numFmt numFmtId="206" formatCode="\$#,##0\ ;\(\$#,##0\)"/>
    <numFmt numFmtId="207" formatCode="_-&quot;$&quot;* #,##0.00_-;\-&quot;$&quot;* #,##0.00_-;_-&quot;$&quot;* &quot;-&quot;??_-;_-@_-"/>
    <numFmt numFmtId="208" formatCode="_ * #,##0_)\ _$_ ;_ * \(#,##0\)\ _$_ ;_ * &quot;-&quot;_)\ _$_ ;_ @_ "/>
    <numFmt numFmtId="209" formatCode="_(&quot;$&quot;* #,##0_);_(&quot;$&quot;* \(#,##0\);_(&quot;$&quot;* &quot;-&quot;_);_(@_)"/>
    <numFmt numFmtId="210" formatCode="[$-804]aaa;@"/>
    <numFmt numFmtId="211" formatCode="_-* #,##0.00\ &quot;DM&quot;_-;\-* #,##0.00\ &quot;DM&quot;_-;_-* &quot;-&quot;??\ &quot;DM&quot;_-;_-@_-"/>
    <numFmt numFmtId="212" formatCode="0.00000"/>
    <numFmt numFmtId="213" formatCode="m/d"/>
    <numFmt numFmtId="214" formatCode="dd/mm"/>
    <numFmt numFmtId="215" formatCode="00#&quot;W/E&quot;"/>
    <numFmt numFmtId="216" formatCode="000&quot;S&quot;"/>
    <numFmt numFmtId="217" formatCode="yyyy/m/d\ h:mm;@"/>
    <numFmt numFmtId="218" formatCode="#,##0_ ;[Red]\-#,##0\ "/>
    <numFmt numFmtId="219" formatCode="m/d\ h:mm"/>
  </numFmts>
  <fonts count="15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b/>
      <i/>
      <sz val="12"/>
      <name val="宋体"/>
      <charset val="134"/>
      <scheme val="minor"/>
    </font>
    <font>
      <b/>
      <u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trike/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9"/>
      <name val="Times New Roman"/>
      <charset val="134"/>
    </font>
    <font>
      <sz val="9"/>
      <color theme="1"/>
      <name val="Times New Roman"/>
      <charset val="134"/>
    </font>
    <font>
      <b/>
      <sz val="12"/>
      <color rgb="FFFF0000"/>
      <name val="宋体"/>
      <charset val="134"/>
      <scheme val="minor"/>
    </font>
    <font>
      <sz val="9"/>
      <color rgb="FF000000"/>
      <name val="Times New Roman"/>
      <charset val="134"/>
    </font>
    <font>
      <strike/>
      <sz val="9"/>
      <name val="Times New Roman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0"/>
      <name val="Times New Roman"/>
      <charset val="134"/>
    </font>
    <font>
      <b/>
      <i/>
      <sz val="12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新細明體"/>
      <charset val="134"/>
    </font>
    <font>
      <sz val="10"/>
      <name val="Helv"/>
      <charset val="134"/>
    </font>
    <font>
      <sz val="11"/>
      <color indexed="52"/>
      <name val="ＭＳ Ｐゴシック"/>
      <charset val="128"/>
    </font>
    <font>
      <sz val="11"/>
      <color theme="1"/>
      <name val="宋体"/>
      <charset val="0"/>
      <scheme val="minor"/>
    </font>
    <font>
      <sz val="11"/>
      <color indexed="53"/>
      <name val="맑은 고딕"/>
      <charset val="129"/>
    </font>
    <font>
      <sz val="11"/>
      <color rgb="FFFF0000"/>
      <name val="宋体"/>
      <charset val="0"/>
      <scheme val="minor"/>
    </font>
    <font>
      <sz val="12"/>
      <name val="ⓒoUAAA¨u"/>
      <charset val="134"/>
    </font>
    <font>
      <sz val="12"/>
      <color indexed="8"/>
      <name val="新細明體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¹ÙÅÁÃ¼"/>
      <charset val="129"/>
    </font>
    <font>
      <sz val="10"/>
      <name val="Times New Roman"/>
      <charset val="134"/>
    </font>
    <font>
      <sz val="11"/>
      <color indexed="22"/>
      <name val="맑은 고딕"/>
      <charset val="129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0"/>
      <color indexed="16"/>
      <name val="MS Serif"/>
      <charset val="134"/>
    </font>
    <font>
      <b/>
      <sz val="15"/>
      <color theme="3"/>
      <name val="宋体"/>
      <charset val="134"/>
      <scheme val="minor"/>
    </font>
    <font>
      <b/>
      <sz val="14"/>
      <name val="MS Sans Serif"/>
      <charset val="134"/>
    </font>
    <font>
      <sz val="11"/>
      <color rgb="FF3F3F76"/>
      <name val="宋体"/>
      <charset val="0"/>
      <scheme val="minor"/>
    </font>
    <font>
      <sz val="11"/>
      <color indexed="10"/>
      <name val="맑은 고딕"/>
      <charset val="129"/>
    </font>
    <font>
      <sz val="11"/>
      <name val="돋움"/>
      <charset val="129"/>
    </font>
    <font>
      <sz val="11"/>
      <color indexed="17"/>
      <name val="맑은 고딕"/>
      <charset val="129"/>
    </font>
    <font>
      <sz val="11"/>
      <color indexed="8"/>
      <name val="ＭＳ Ｐゴシック"/>
      <charset val="128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0"/>
      <color indexed="10"/>
      <name val="Arial"/>
      <charset val="134"/>
    </font>
    <font>
      <i/>
      <sz val="11"/>
      <color indexed="23"/>
      <name val="宋体"/>
      <charset val="134"/>
    </font>
    <font>
      <i/>
      <sz val="11"/>
      <color indexed="9"/>
      <name val="맑은 고딕"/>
      <charset val="129"/>
    </font>
    <font>
      <sz val="11"/>
      <color indexed="9"/>
      <name val="宋体"/>
      <charset val="134"/>
    </font>
    <font>
      <sz val="11"/>
      <color indexed="60"/>
      <name val="맑은 고딕"/>
      <charset val="129"/>
    </font>
    <font>
      <sz val="11"/>
      <color indexed="52"/>
      <name val="맑은 고딕"/>
      <charset val="129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¹UAAA¼"/>
      <charset val="129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9"/>
      <color indexed="12"/>
      <name val="¹ÙÅÁÃ¼"/>
      <charset val="129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Helv"/>
      <charset val="134"/>
    </font>
    <font>
      <b/>
      <sz val="12"/>
      <name val="Arial"/>
      <charset val="134"/>
    </font>
    <font>
      <sz val="11"/>
      <color indexed="20"/>
      <name val="맑은 고딕"/>
      <charset val="129"/>
    </font>
    <font>
      <u/>
      <sz val="9"/>
      <color indexed="12"/>
      <name val="???"/>
      <charset val="134"/>
    </font>
    <font>
      <sz val="12"/>
      <name val="바탕체"/>
      <charset val="129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sz val="11"/>
      <color indexed="62"/>
      <name val="맑은 고딕"/>
      <charset val="129"/>
    </font>
    <font>
      <sz val="12"/>
      <name val="???"/>
      <charset val="134"/>
    </font>
    <font>
      <b/>
      <sz val="13"/>
      <color theme="3"/>
      <name val="宋体"/>
      <charset val="134"/>
      <scheme val="minor"/>
    </font>
    <font>
      <sz val="12"/>
      <name val="夥鰻羹"/>
      <charset val="134"/>
    </font>
    <font>
      <u/>
      <sz val="9"/>
      <color indexed="36"/>
      <name val="???"/>
      <charset val="134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ＭＳ Ｐゴシック"/>
      <charset val="128"/>
    </font>
    <font>
      <b/>
      <sz val="11"/>
      <color theme="1"/>
      <name val="宋体"/>
      <charset val="0"/>
      <scheme val="minor"/>
    </font>
    <font>
      <sz val="12"/>
      <color indexed="17"/>
      <name val="新細明體"/>
      <charset val="134"/>
    </font>
    <font>
      <sz val="11"/>
      <color rgb="FF006100"/>
      <name val="宋体"/>
      <charset val="0"/>
      <scheme val="minor"/>
    </font>
    <font>
      <b/>
      <sz val="11"/>
      <color indexed="62"/>
      <name val="맑은 고딕"/>
      <charset val="129"/>
    </font>
    <font>
      <sz val="12"/>
      <name val="뼻뮝"/>
      <charset val="129"/>
    </font>
    <font>
      <sz val="12"/>
      <name val="芥竟"/>
      <charset val="129"/>
    </font>
    <font>
      <b/>
      <sz val="11"/>
      <color indexed="9"/>
      <name val="宋体"/>
      <charset val="134"/>
    </font>
    <font>
      <b/>
      <sz val="15"/>
      <color indexed="62"/>
      <name val="맑은 고딕"/>
      <charset val="129"/>
    </font>
    <font>
      <b/>
      <sz val="18"/>
      <color indexed="56"/>
      <name val="新細明體"/>
      <charset val="134"/>
    </font>
    <font>
      <sz val="11"/>
      <color indexed="17"/>
      <name val="宋体"/>
      <charset val="134"/>
    </font>
    <font>
      <b/>
      <sz val="12"/>
      <color indexed="8"/>
      <name val="新細明體"/>
      <charset val="134"/>
    </font>
    <font>
      <u/>
      <sz val="9"/>
      <color indexed="12"/>
      <name val="바탕체"/>
      <charset val="134"/>
    </font>
    <font>
      <b/>
      <sz val="18"/>
      <color indexed="56"/>
      <name val="ＭＳ Ｐゴシック"/>
      <charset val="128"/>
    </font>
    <font>
      <b/>
      <sz val="12"/>
      <color indexed="9"/>
      <name val="新細明體"/>
      <charset val="134"/>
    </font>
    <font>
      <sz val="12"/>
      <color indexed="9"/>
      <name val="新細明體"/>
      <charset val="134"/>
    </font>
    <font>
      <sz val="8"/>
      <name val="Helv"/>
      <charset val="134"/>
    </font>
    <font>
      <sz val="12"/>
      <name val="바탕체"/>
      <charset val="129"/>
    </font>
    <font>
      <b/>
      <sz val="18"/>
      <color indexed="62"/>
      <name val="맑은 고딕"/>
      <charset val="129"/>
    </font>
    <font>
      <b/>
      <sz val="18"/>
      <name val="Arial"/>
      <charset val="134"/>
    </font>
    <font>
      <b/>
      <sz val="11"/>
      <color indexed="10"/>
      <name val="맑은 고딕"/>
      <charset val="129"/>
    </font>
    <font>
      <sz val="11"/>
      <color indexed="52"/>
      <name val="宋体"/>
      <charset val="134"/>
    </font>
    <font>
      <u/>
      <sz val="10"/>
      <color indexed="36"/>
      <name val="Arial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新細明體"/>
      <charset val="134"/>
    </font>
    <font>
      <u/>
      <sz val="9"/>
      <color indexed="36"/>
      <name val="¹ÙÅÁÃ¼"/>
      <charset val="129"/>
    </font>
    <font>
      <b/>
      <sz val="13"/>
      <color indexed="62"/>
      <name val="맑은 고딕"/>
      <charset val="129"/>
    </font>
    <font>
      <b/>
      <sz val="10"/>
      <name val="MS Sans Serif"/>
      <charset val="134"/>
    </font>
    <font>
      <sz val="11"/>
      <color indexed="60"/>
      <name val="ＭＳ Ｐゴシック"/>
      <charset val="128"/>
    </font>
    <font>
      <b/>
      <sz val="15"/>
      <color indexed="56"/>
      <name val="新細明體"/>
      <charset val="134"/>
    </font>
    <font>
      <u/>
      <sz val="9"/>
      <color indexed="36"/>
      <name val="바탕체"/>
      <charset val="134"/>
    </font>
    <font>
      <sz val="11"/>
      <color indexed="20"/>
      <name val="宋体"/>
      <charset val="134"/>
    </font>
    <font>
      <sz val="11"/>
      <color indexed="17"/>
      <name val="ＭＳ Ｐゴシック"/>
      <charset val="128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VNtimes new roman"/>
      <charset val="134"/>
    </font>
    <font>
      <b/>
      <sz val="11"/>
      <color indexed="52"/>
      <name val="맑은 고딕"/>
      <charset val="129"/>
    </font>
    <font>
      <sz val="12"/>
      <color indexed="60"/>
      <name val="新細明體"/>
      <charset val="134"/>
    </font>
    <font>
      <b/>
      <sz val="11"/>
      <color indexed="56"/>
      <name val="ＭＳ Ｐゴシック"/>
      <charset val="128"/>
    </font>
    <font>
      <b/>
      <sz val="13"/>
      <color indexed="56"/>
      <name val="新細明體"/>
      <charset val="134"/>
    </font>
    <font>
      <b/>
      <sz val="15"/>
      <color theme="3"/>
      <name val="宋体"/>
      <charset val="134"/>
      <scheme val="minor"/>
    </font>
    <font>
      <b/>
      <sz val="8"/>
      <color indexed="8"/>
      <name val="Helv"/>
      <charset val="134"/>
    </font>
    <font>
      <sz val="10"/>
      <name val="MS Serif"/>
      <charset val="134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4"/>
      <name val="뼻뮝"/>
      <charset val="129"/>
    </font>
    <font>
      <sz val="10"/>
      <name val="Courier"/>
      <charset val="134"/>
    </font>
    <font>
      <sz val="8"/>
      <name val="Arial"/>
      <charset val="134"/>
    </font>
    <font>
      <sz val="11"/>
      <color indexed="62"/>
      <name val="Calibri"/>
      <charset val="134"/>
    </font>
    <font>
      <sz val="11"/>
      <name val="ＭＳ Ｐゴシック"/>
      <charset val="128"/>
    </font>
    <font>
      <sz val="10"/>
      <name val="Tms Rmn"/>
      <charset val="134"/>
    </font>
    <font>
      <b/>
      <sz val="11"/>
      <color indexed="9"/>
      <name val="ＭＳ Ｐゴシック"/>
      <charset val="128"/>
    </font>
    <font>
      <sz val="11"/>
      <name val="明朝"/>
      <charset val="128"/>
    </font>
    <font>
      <b/>
      <sz val="11"/>
      <color indexed="22"/>
      <name val="맑은 고딕"/>
      <charset val="129"/>
    </font>
    <font>
      <u/>
      <sz val="11"/>
      <color indexed="36"/>
      <name val="明朝"/>
      <charset val="128"/>
    </font>
    <font>
      <b/>
      <sz val="11"/>
      <color indexed="8"/>
      <name val="宋体"/>
      <charset val="134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sz val="12"/>
      <color indexed="52"/>
      <name val="新細明體"/>
      <charset val="134"/>
    </font>
    <font>
      <b/>
      <sz val="11"/>
      <color indexed="63"/>
      <name val="맑은 고딕"/>
      <charset val="129"/>
    </font>
    <font>
      <sz val="12"/>
      <name val="바탕체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675"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47" fillId="11" borderId="2" applyNumberFormat="0" applyFont="0" applyAlignment="0">
      <alignment horizontal="left" vertical="center"/>
    </xf>
    <xf numFmtId="0" fontId="48" fillId="12" borderId="12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0" fontId="53" fillId="0" borderId="0">
      <alignment horizontal="center" wrapText="1"/>
      <protection locked="0"/>
    </xf>
    <xf numFmtId="41" fontId="43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2" fillId="0" borderId="0"/>
    <xf numFmtId="43" fontId="43" fillId="0" borderId="0" applyFon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7" fillId="0" borderId="0" applyFont="0" applyFill="0" applyBorder="0" applyAlignment="0" applyProtection="0"/>
    <xf numFmtId="0" fontId="40" fillId="0" borderId="0"/>
    <xf numFmtId="0" fontId="29" fillId="0" borderId="0"/>
    <xf numFmtId="0" fontId="38" fillId="8" borderId="0" applyNumberFormat="0" applyBorder="0" applyAlignment="0" applyProtection="0">
      <alignment vertical="center"/>
    </xf>
    <xf numFmtId="0" fontId="79" fillId="28" borderId="0"/>
    <xf numFmtId="0" fontId="38" fillId="0" borderId="0">
      <alignment vertical="center"/>
    </xf>
    <xf numFmtId="0" fontId="43" fillId="29" borderId="17" applyNumberFormat="0" applyFont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5" fillId="0" borderId="0" applyNumberFormat="0" applyAlignment="0">
      <alignment horizontal="left"/>
    </xf>
    <xf numFmtId="0" fontId="67" fillId="0" borderId="0" applyNumberFormat="0" applyFill="0" applyBorder="0" applyAlignment="0" applyProtection="0">
      <alignment vertical="center"/>
    </xf>
    <xf numFmtId="176" fontId="29" fillId="0" borderId="0"/>
    <xf numFmtId="0" fontId="33" fillId="0" borderId="0" applyNumberFormat="0" applyFill="0" applyBorder="0" applyAlignment="0" applyProtection="0">
      <alignment vertical="center"/>
    </xf>
    <xf numFmtId="0" fontId="82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0" borderId="0"/>
    <xf numFmtId="0" fontId="38" fillId="15" borderId="0" applyNumberFormat="0" applyBorder="0" applyAlignment="0" applyProtection="0">
      <alignment vertical="center"/>
    </xf>
    <xf numFmtId="0" fontId="5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40" fontId="65" fillId="0" borderId="0" applyFont="0" applyFill="0" applyBorder="0" applyAlignment="0" applyProtection="0"/>
    <xf numFmtId="0" fontId="83" fillId="0" borderId="11" applyNumberFormat="0" applyFill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0" borderId="0"/>
    <xf numFmtId="0" fontId="54" fillId="17" borderId="0" applyNumberFormat="0" applyBorder="0" applyAlignment="0" applyProtection="0">
      <alignment vertical="center"/>
    </xf>
    <xf numFmtId="0" fontId="62" fillId="23" borderId="1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44" fillId="9" borderId="10" applyNumberFormat="0" applyAlignment="0" applyProtection="0">
      <alignment vertical="center"/>
    </xf>
    <xf numFmtId="0" fontId="66" fillId="23" borderId="12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6" fillId="34" borderId="19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88" fillId="0" borderId="20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29" fillId="0" borderId="0"/>
    <xf numFmtId="0" fontId="92" fillId="10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183" fontId="55" fillId="0" borderId="0"/>
    <xf numFmtId="0" fontId="31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95" fillId="0" borderId="0"/>
    <xf numFmtId="0" fontId="31" fillId="40" borderId="0" applyNumberFormat="0" applyBorder="0" applyAlignment="0" applyProtection="0">
      <alignment vertical="center"/>
    </xf>
    <xf numFmtId="41" fontId="96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6" fontId="50" fillId="0" borderId="0" applyFont="0" applyFill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82" fillId="0" borderId="0" applyFont="0" applyFill="0" applyBorder="0" applyAlignment="0" applyProtection="0"/>
    <xf numFmtId="0" fontId="54" fillId="46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65" fillId="0" borderId="0" applyNumberFormat="0" applyFont="0" applyFill="0" applyBorder="0" applyAlignment="0" applyProtection="0">
      <alignment horizontal="left"/>
    </xf>
    <xf numFmtId="0" fontId="38" fillId="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9" fillId="0" borderId="0"/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43" fontId="96" fillId="0" borderId="0" applyFont="0" applyFill="0" applyBorder="0" applyAlignment="0" applyProtection="0"/>
    <xf numFmtId="0" fontId="101" fillId="0" borderId="27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192" fontId="37" fillId="0" borderId="28"/>
    <xf numFmtId="0" fontId="54" fillId="5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90" fillId="3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29" fillId="0" borderId="0"/>
    <xf numFmtId="9" fontId="65" fillId="0" borderId="29" applyNumberFormat="0" applyBorder="0"/>
    <xf numFmtId="0" fontId="44" fillId="9" borderId="10" applyNumberFormat="0" applyAlignment="0" applyProtection="0">
      <alignment vertical="center"/>
    </xf>
    <xf numFmtId="0" fontId="29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2" fillId="0" borderId="0" applyFont="0" applyFill="0" applyBorder="0" applyAlignment="0" applyProtection="0"/>
    <xf numFmtId="0" fontId="41" fillId="16" borderId="0" applyNumberFormat="0" applyBorder="0" applyAlignment="0" applyProtection="0">
      <alignment vertical="center"/>
    </xf>
    <xf numFmtId="0" fontId="29" fillId="0" borderId="0"/>
    <xf numFmtId="0" fontId="38" fillId="47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37" fillId="0" borderId="0"/>
    <xf numFmtId="0" fontId="57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37" fillId="0" borderId="0"/>
    <xf numFmtId="0" fontId="4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0" borderId="0"/>
    <xf numFmtId="0" fontId="3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0" borderId="0"/>
    <xf numFmtId="0" fontId="41" fillId="13" borderId="0" applyNumberFormat="0" applyBorder="0" applyAlignment="0" applyProtection="0">
      <alignment vertical="center"/>
    </xf>
    <xf numFmtId="0" fontId="29" fillId="0" borderId="0"/>
    <xf numFmtId="0" fontId="110" fillId="0" borderId="30" applyNumberFormat="0" applyFill="0" applyAlignment="0" applyProtection="0">
      <alignment vertical="center"/>
    </xf>
    <xf numFmtId="0" fontId="29" fillId="0" borderId="0"/>
    <xf numFmtId="0" fontId="38" fillId="15" borderId="0" applyNumberFormat="0" applyBorder="0" applyAlignment="0" applyProtection="0">
      <alignment vertical="center"/>
    </xf>
    <xf numFmtId="0" fontId="37" fillId="0" borderId="0"/>
    <xf numFmtId="0" fontId="49" fillId="9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8" fillId="8" borderId="0" applyNumberFormat="0" applyBorder="0" applyAlignment="0" applyProtection="0">
      <alignment vertical="center"/>
    </xf>
    <xf numFmtId="0" fontId="29" fillId="0" borderId="0"/>
    <xf numFmtId="0" fontId="38" fillId="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7" fillId="0" borderId="0">
      <alignment vertical="center"/>
    </xf>
    <xf numFmtId="0" fontId="29" fillId="0" borderId="0"/>
    <xf numFmtId="0" fontId="49" fillId="3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top"/>
      <protection locked="0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4" fillId="0" borderId="0"/>
    <xf numFmtId="0" fontId="38" fillId="1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202" fontId="37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119" fillId="2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2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1" fillId="9" borderId="18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203" fontId="37" fillId="0" borderId="0" applyFont="0" applyFill="0" applyBorder="0" applyAlignment="0" applyProtection="0"/>
    <xf numFmtId="0" fontId="59" fillId="45" borderId="0" applyNumberFormat="0" applyBorder="0" applyAlignment="0" applyProtection="0">
      <alignment vertical="center"/>
    </xf>
    <xf numFmtId="187" fontId="55" fillId="0" borderId="0"/>
    <xf numFmtId="0" fontId="38" fillId="10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204" fontId="37" fillId="0" borderId="0" applyFont="0" applyFill="0" applyBorder="0" applyAlignment="0" applyProtection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86" fontId="75" fillId="0" borderId="0" applyFont="0" applyFill="0" applyBorder="0" applyAlignment="0" applyProtection="0"/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38" fontId="65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31" borderId="24" applyNumberFormat="0" applyFont="0" applyAlignment="0" applyProtection="0">
      <alignment vertical="center"/>
    </xf>
    <xf numFmtId="0" fontId="39" fillId="0" borderId="0" applyFon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198" fontId="37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187" fontId="55" fillId="0" borderId="0"/>
    <xf numFmtId="0" fontId="49" fillId="31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65" fillId="26" borderId="0" applyNumberFormat="0" applyFont="0" applyBorder="0" applyAlignment="0" applyProtection="0"/>
    <xf numFmtId="0" fontId="50" fillId="31" borderId="24" applyNumberFormat="0" applyFont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49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186" fontId="38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179" fontId="38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42" fillId="0" borderId="0"/>
    <xf numFmtId="0" fontId="38" fillId="5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206" fontId="37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55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8" fillId="0" borderId="0"/>
    <xf numFmtId="0" fontId="38" fillId="15" borderId="0" applyNumberFormat="0" applyBorder="0" applyAlignment="0" applyProtection="0">
      <alignment vertical="center"/>
    </xf>
    <xf numFmtId="199" fontId="126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5" fillId="5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2" fillId="0" borderId="0"/>
    <xf numFmtId="0" fontId="38" fillId="6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/>
    <xf numFmtId="0" fontId="52" fillId="15" borderId="0" applyNumberFormat="0" applyBorder="0" applyAlignment="0" applyProtection="0">
      <alignment vertical="center"/>
    </xf>
    <xf numFmtId="0" fontId="128" fillId="22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0" fillId="3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207" fontId="37" fillId="0" borderId="0" applyFont="0" applyFill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97" fillId="42" borderId="25" applyNumberFormat="0" applyAlignment="0" applyProtection="0">
      <alignment vertical="center"/>
    </xf>
    <xf numFmtId="0" fontId="111" fillId="0" borderId="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208" fontId="37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27" fillId="7" borderId="18" applyNumberFormat="0" applyAlignment="0" applyProtection="0">
      <alignment vertical="center"/>
    </xf>
    <xf numFmtId="0" fontId="97" fillId="42" borderId="25" applyNumberFormat="0" applyAlignment="0" applyProtection="0">
      <alignment vertical="center"/>
    </xf>
    <xf numFmtId="0" fontId="7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27" fillId="7" borderId="18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85" fontId="65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195" fontId="50" fillId="0" borderId="0" applyFont="0" applyFill="0" applyBorder="0" applyAlignment="0" applyProtection="0"/>
    <xf numFmtId="0" fontId="123" fillId="1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5" fillId="0" borderId="0"/>
    <xf numFmtId="0" fontId="59" fillId="13" borderId="0" applyNumberFormat="0" applyBorder="0" applyAlignment="0" applyProtection="0">
      <alignment vertical="center"/>
    </xf>
    <xf numFmtId="4" fontId="29" fillId="0" borderId="0" applyFont="0" applyFill="0" applyBorder="0" applyAlignment="0" applyProtection="0"/>
    <xf numFmtId="0" fontId="55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120" fillId="0" borderId="31" applyNumberFormat="0" applyFill="0" applyAlignment="0" applyProtection="0">
      <alignment vertical="center"/>
    </xf>
    <xf numFmtId="0" fontId="50" fillId="0" borderId="0">
      <alignment vertical="center"/>
    </xf>
    <xf numFmtId="0" fontId="59" fillId="36" borderId="0" applyNumberFormat="0" applyBorder="0" applyAlignment="0" applyProtection="0">
      <alignment vertical="center"/>
    </xf>
    <xf numFmtId="14" fontId="53" fillId="0" borderId="0">
      <alignment horizontal="center" wrapText="1"/>
      <protection locked="0"/>
    </xf>
    <xf numFmtId="0" fontId="130" fillId="0" borderId="32" applyNumberFormat="0" applyFill="0" applyAlignment="0" applyProtection="0">
      <alignment vertical="center"/>
    </xf>
    <xf numFmtId="0" fontId="55" fillId="0" borderId="0">
      <alignment vertical="center"/>
    </xf>
    <xf numFmtId="0" fontId="59" fillId="3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115" fillId="0" borderId="23" applyNumberFormat="0" applyFill="0" applyAlignment="0" applyProtection="0">
      <alignment vertical="center"/>
    </xf>
    <xf numFmtId="187" fontId="55" fillId="0" borderId="0"/>
    <xf numFmtId="0" fontId="50" fillId="0" borderId="0">
      <alignment vertical="center"/>
    </xf>
    <xf numFmtId="0" fontId="59" fillId="21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133" fillId="0" borderId="0" applyNumberFormat="0" applyAlignment="0">
      <alignment horizontal="left"/>
    </xf>
    <xf numFmtId="0" fontId="90" fillId="21" borderId="0" applyNumberFormat="0" applyBorder="0" applyAlignment="0" applyProtection="0">
      <alignment vertical="center"/>
    </xf>
    <xf numFmtId="0" fontId="55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197" fontId="65" fillId="0" borderId="0" applyFont="0" applyFill="0" applyBorder="0" applyAlignment="0" applyProtection="0"/>
    <xf numFmtId="0" fontId="41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38" fontId="136" fillId="0" borderId="0" applyFont="0" applyFill="0" applyBorder="0" applyAlignment="0" applyProtection="0"/>
    <xf numFmtId="0" fontId="105" fillId="13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42" fillId="0" borderId="0"/>
    <xf numFmtId="0" fontId="100" fillId="10" borderId="0" applyNumberFormat="0" applyBorder="0" applyAlignment="0" applyProtection="0">
      <alignment vertical="center"/>
    </xf>
    <xf numFmtId="0" fontId="37" fillId="0" borderId="0"/>
    <xf numFmtId="209" fontId="37" fillId="0" borderId="0" applyFont="0" applyFill="0" applyBorder="0" applyAlignment="0" applyProtection="0"/>
    <xf numFmtId="205" fontId="55" fillId="0" borderId="0"/>
    <xf numFmtId="0" fontId="105" fillId="3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59" fillId="21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59" fillId="59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178" fontId="118" fillId="0" borderId="6" applyAlignment="0" applyProtection="0"/>
    <xf numFmtId="0" fontId="59" fillId="3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5" fillId="0" borderId="0">
      <alignment vertical="center"/>
    </xf>
    <xf numFmtId="0" fontId="122" fillId="14" borderId="0" applyNumberFormat="0" applyBorder="0" applyAlignment="0" applyProtection="0">
      <alignment vertical="center"/>
    </xf>
    <xf numFmtId="0" fontId="37" fillId="0" borderId="0"/>
    <xf numFmtId="201" fontId="37" fillId="0" borderId="36" applyBorder="0"/>
    <xf numFmtId="0" fontId="64" fillId="0" borderId="0"/>
    <xf numFmtId="188" fontId="37" fillId="0" borderId="0" applyFont="0" applyFill="0" applyBorder="0" applyAlignment="0" applyProtection="0"/>
    <xf numFmtId="197" fontId="65" fillId="0" borderId="0" applyFont="0" applyFill="0" applyBorder="0" applyAlignment="0" applyProtection="0"/>
    <xf numFmtId="187" fontId="55" fillId="0" borderId="0">
      <alignment vertical="center"/>
    </xf>
    <xf numFmtId="0" fontId="64" fillId="0" borderId="0"/>
    <xf numFmtId="0" fontId="39" fillId="0" borderId="0"/>
    <xf numFmtId="0" fontId="65" fillId="0" borderId="0"/>
    <xf numFmtId="0" fontId="37" fillId="0" borderId="0" applyFill="0" applyBorder="0" applyAlignment="0"/>
    <xf numFmtId="0" fontId="36" fillId="7" borderId="1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05" fillId="58" borderId="0" applyNumberFormat="0" applyBorder="0" applyAlignment="0" applyProtection="0">
      <alignment vertical="center"/>
    </xf>
    <xf numFmtId="38" fontId="65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29" fillId="0" borderId="0"/>
    <xf numFmtId="210" fontId="42" fillId="0" borderId="0">
      <alignment vertical="center"/>
    </xf>
    <xf numFmtId="0" fontId="137" fillId="0" borderId="0" applyNumberFormat="0" applyAlignment="0"/>
    <xf numFmtId="200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124" fillId="0" borderId="32" applyNumberFormat="0" applyFill="0" applyAlignment="0" applyProtection="0">
      <alignment vertical="center"/>
    </xf>
    <xf numFmtId="0" fontId="55" fillId="0" borderId="0">
      <alignment vertical="center"/>
    </xf>
    <xf numFmtId="38" fontId="138" fillId="7" borderId="0" applyNumberFormat="0" applyBorder="0" applyAlignment="0" applyProtection="0"/>
    <xf numFmtId="180" fontId="50" fillId="0" borderId="0" applyFont="0" applyFill="0" applyBorder="0" applyAlignment="0" applyProtection="0"/>
    <xf numFmtId="0" fontId="72" fillId="0" borderId="33" applyNumberFormat="0" applyAlignment="0" applyProtection="0">
      <alignment horizontal="left" vertical="center"/>
    </xf>
    <xf numFmtId="0" fontId="72" fillId="0" borderId="22">
      <alignment horizontal="left" vertical="center"/>
    </xf>
    <xf numFmtId="0" fontId="109" fillId="0" borderId="0" applyNumberFormat="0" applyFill="0" applyBorder="0" applyAlignment="0" applyProtection="0"/>
    <xf numFmtId="10" fontId="138" fillId="31" borderId="2" applyNumberFormat="0" applyBorder="0" applyAlignment="0" applyProtection="0"/>
    <xf numFmtId="0" fontId="71" fillId="26" borderId="0"/>
    <xf numFmtId="0" fontId="139" fillId="22" borderId="10" applyNumberFormat="0" applyAlignment="0" applyProtection="0"/>
    <xf numFmtId="211" fontId="37" fillId="0" borderId="0" applyFont="0" applyFill="0" applyBorder="0" applyAlignment="0" applyProtection="0"/>
    <xf numFmtId="185" fontId="65" fillId="0" borderId="0" applyFont="0" applyFill="0" applyBorder="0" applyAlignment="0" applyProtection="0"/>
    <xf numFmtId="0" fontId="42" fillId="0" borderId="0"/>
    <xf numFmtId="196" fontId="50" fillId="0" borderId="0" applyFont="0" applyFill="0" applyBorder="0" applyAlignment="0" applyProtection="0"/>
    <xf numFmtId="40" fontId="136" fillId="0" borderId="0" applyFont="0" applyFill="0" applyBorder="0" applyAlignment="0" applyProtection="0"/>
    <xf numFmtId="0" fontId="37" fillId="0" borderId="0" applyNumberFormat="0"/>
    <xf numFmtId="0" fontId="37" fillId="0" borderId="0"/>
    <xf numFmtId="0" fontId="84" fillId="0" borderId="0" applyFont="0" applyFill="0" applyBorder="0" applyAlignment="0" applyProtection="0"/>
    <xf numFmtId="10" fontId="37" fillId="0" borderId="0" applyFont="0" applyFill="0" applyBorder="0" applyAlignment="0" applyProtection="0"/>
    <xf numFmtId="205" fontId="37" fillId="0" borderId="0"/>
    <xf numFmtId="0" fontId="37" fillId="0" borderId="0"/>
    <xf numFmtId="0" fontId="42" fillId="0" borderId="0"/>
    <xf numFmtId="0" fontId="7" fillId="0" borderId="0">
      <alignment vertical="center"/>
    </xf>
    <xf numFmtId="0" fontId="37" fillId="0" borderId="0"/>
    <xf numFmtId="0" fontId="140" fillId="0" borderId="0"/>
    <xf numFmtId="0" fontId="65" fillId="0" borderId="0"/>
    <xf numFmtId="0" fontId="37" fillId="0" borderId="0"/>
    <xf numFmtId="0" fontId="9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180" fontId="75" fillId="0" borderId="0" applyFont="0" applyFill="0" applyBorder="0" applyAlignment="0" applyProtection="0"/>
    <xf numFmtId="0" fontId="37" fillId="0" borderId="0"/>
    <xf numFmtId="0" fontId="55" fillId="0" borderId="0"/>
    <xf numFmtId="0" fontId="42" fillId="0" borderId="0">
      <alignment vertical="center"/>
    </xf>
    <xf numFmtId="14" fontId="106" fillId="0" borderId="0" applyNumberFormat="0" applyFill="0" applyBorder="0" applyAlignment="0" applyProtection="0">
      <alignment horizontal="left"/>
    </xf>
    <xf numFmtId="183" fontId="55" fillId="0" borderId="0"/>
    <xf numFmtId="0" fontId="37" fillId="0" borderId="0"/>
    <xf numFmtId="209" fontId="37" fillId="0" borderId="0" applyFont="0" applyFill="0" applyBorder="0" applyAlignment="0" applyProtection="0"/>
    <xf numFmtId="0" fontId="80" fillId="7" borderId="16" applyNumberFormat="0" applyAlignment="0" applyProtection="0">
      <alignment vertical="center"/>
    </xf>
    <xf numFmtId="0" fontId="141" fillId="0" borderId="0"/>
    <xf numFmtId="18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65" fillId="60" borderId="0" applyNumberFormat="0" applyFont="0" applyBorder="0" applyAlignment="0" applyProtection="0"/>
    <xf numFmtId="40" fontId="132" fillId="0" borderId="0" applyBorder="0">
      <alignment horizontal="right"/>
    </xf>
    <xf numFmtId="0" fontId="55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37" fillId="0" borderId="13" applyNumberFormat="0" applyFont="0" applyFill="0" applyAlignment="0" applyProtection="0"/>
    <xf numFmtId="0" fontId="87" fillId="0" borderId="0" applyNumberFormat="0" applyFill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9" borderId="0" applyNumberFormat="0" applyBorder="0" applyAlignment="0" applyProtection="0">
      <alignment vertical="center"/>
    </xf>
    <xf numFmtId="0" fontId="90" fillId="58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142" fillId="42" borderId="25" applyNumberFormat="0" applyAlignment="0" applyProtection="0">
      <alignment vertical="center"/>
    </xf>
    <xf numFmtId="0" fontId="143" fillId="31" borderId="24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84" fillId="0" borderId="0"/>
    <xf numFmtId="0" fontId="41" fillId="58" borderId="0" applyNumberFormat="0" applyBorder="0" applyAlignment="0" applyProtection="0">
      <alignment vertical="center"/>
    </xf>
    <xf numFmtId="187" fontId="55" fillId="0" borderId="0"/>
    <xf numFmtId="0" fontId="41" fillId="58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8" fillId="31" borderId="24" applyNumberFormat="0" applyFont="0" applyAlignment="0" applyProtection="0">
      <alignment vertical="center"/>
    </xf>
    <xf numFmtId="0" fontId="113" fillId="0" borderId="31" applyNumberFormat="0" applyFill="0" applyAlignment="0" applyProtection="0">
      <alignment vertical="center"/>
    </xf>
    <xf numFmtId="0" fontId="131" fillId="0" borderId="34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179" fontId="55" fillId="0" borderId="0"/>
    <xf numFmtId="0" fontId="32" fillId="0" borderId="0" applyNumberFormat="0" applyFill="0" applyBorder="0" applyAlignment="0" applyProtection="0">
      <alignment vertical="center"/>
    </xf>
    <xf numFmtId="0" fontId="127" fillId="7" borderId="18" applyNumberFormat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122" fillId="1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38" fillId="0" borderId="0">
      <alignment vertical="center"/>
    </xf>
    <xf numFmtId="0" fontId="50" fillId="0" borderId="0">
      <alignment vertical="center"/>
    </xf>
    <xf numFmtId="0" fontId="55" fillId="0" borderId="0">
      <alignment vertical="center"/>
    </xf>
    <xf numFmtId="187" fontId="55" fillId="0" borderId="0"/>
    <xf numFmtId="0" fontId="55" fillId="0" borderId="0"/>
    <xf numFmtId="0" fontId="55" fillId="0" borderId="0"/>
    <xf numFmtId="179" fontId="55" fillId="0" borderId="0"/>
    <xf numFmtId="37" fontId="50" fillId="0" borderId="0" applyFont="0" applyFill="0" applyBorder="0" applyAlignment="0" applyProtection="0"/>
    <xf numFmtId="0" fontId="55" fillId="0" borderId="0"/>
    <xf numFmtId="0" fontId="55" fillId="0" borderId="0"/>
    <xf numFmtId="0" fontId="50" fillId="0" borderId="0">
      <alignment vertical="center"/>
    </xf>
    <xf numFmtId="0" fontId="50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179" fontId="55" fillId="0" borderId="0"/>
    <xf numFmtId="0" fontId="37" fillId="0" borderId="0"/>
    <xf numFmtId="183" fontId="56" fillId="0" borderId="0"/>
    <xf numFmtId="0" fontId="60" fillId="22" borderId="0" applyNumberFormat="0" applyBorder="0" applyAlignment="0" applyProtection="0">
      <alignment vertical="center"/>
    </xf>
    <xf numFmtId="210" fontId="42" fillId="0" borderId="0">
      <alignment vertical="center"/>
    </xf>
    <xf numFmtId="0" fontId="60" fillId="22" borderId="0" applyNumberFormat="0" applyBorder="0" applyAlignment="0" applyProtection="0">
      <alignment vertical="center"/>
    </xf>
    <xf numFmtId="0" fontId="42" fillId="0" borderId="0"/>
    <xf numFmtId="0" fontId="56" fillId="0" borderId="0"/>
    <xf numFmtId="205" fontId="56" fillId="0" borderId="0"/>
    <xf numFmtId="0" fontId="4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83" fontId="55" fillId="0" borderId="0"/>
    <xf numFmtId="0" fontId="38" fillId="31" borderId="24" applyNumberFormat="0" applyFont="0" applyAlignment="0" applyProtection="0">
      <alignment vertical="center"/>
    </xf>
    <xf numFmtId="0" fontId="42" fillId="0" borderId="0">
      <alignment vertical="center"/>
    </xf>
    <xf numFmtId="0" fontId="145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94" fillId="0" borderId="35" applyNumberFormat="0" applyFill="0" applyAlignment="0" applyProtection="0">
      <alignment vertical="center"/>
    </xf>
    <xf numFmtId="0" fontId="56" fillId="0" borderId="0"/>
    <xf numFmtId="0" fontId="42" fillId="0" borderId="0"/>
    <xf numFmtId="187" fontId="42" fillId="0" borderId="0">
      <alignment vertical="center"/>
    </xf>
    <xf numFmtId="0" fontId="55" fillId="0" borderId="0">
      <alignment vertical="center"/>
    </xf>
    <xf numFmtId="212" fontId="50" fillId="0" borderId="0" applyFont="0" applyFill="0" applyBorder="0" applyAlignment="0" applyProtection="0"/>
    <xf numFmtId="179" fontId="55" fillId="0" borderId="0">
      <alignment vertical="center"/>
    </xf>
    <xf numFmtId="0" fontId="65" fillId="0" borderId="0"/>
    <xf numFmtId="0" fontId="135" fillId="0" borderId="0" applyNumberFormat="0" applyFill="0" applyBorder="0" applyAlignment="0" applyProtection="0"/>
    <xf numFmtId="0" fontId="55" fillId="0" borderId="0">
      <alignment vertical="center"/>
    </xf>
    <xf numFmtId="0" fontId="105" fillId="59" borderId="0" applyNumberFormat="0" applyBorder="0" applyAlignment="0" applyProtection="0">
      <alignment vertical="center"/>
    </xf>
    <xf numFmtId="0" fontId="105" fillId="36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16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46" fillId="0" borderId="27" applyNumberFormat="0" applyFill="0" applyAlignment="0" applyProtection="0">
      <alignment vertical="center"/>
    </xf>
    <xf numFmtId="0" fontId="134" fillId="0" borderId="21" applyNumberFormat="0" applyFill="0" applyAlignment="0" applyProtection="0">
      <alignment vertical="center"/>
    </xf>
    <xf numFmtId="0" fontId="36" fillId="7" borderId="10" applyNumberFormat="0" applyAlignment="0" applyProtection="0">
      <alignment vertical="center"/>
    </xf>
    <xf numFmtId="0" fontId="104" fillId="42" borderId="25" applyNumberFormat="0" applyAlignment="0" applyProtection="0">
      <alignment vertical="center"/>
    </xf>
    <xf numFmtId="0" fontId="147" fillId="0" borderId="31" applyNumberFormat="0" applyFill="0" applyAlignment="0" applyProtection="0">
      <alignment vertical="center"/>
    </xf>
    <xf numFmtId="0" fontId="148" fillId="0" borderId="32" applyNumberFormat="0" applyFill="0" applyAlignment="0" applyProtection="0">
      <alignment vertical="center"/>
    </xf>
    <xf numFmtId="0" fontId="129" fillId="0" borderId="23" applyNumberFormat="0" applyFill="0" applyAlignment="0" applyProtection="0">
      <alignment vertical="center"/>
    </xf>
    <xf numFmtId="0" fontId="42" fillId="0" borderId="0">
      <alignment vertical="center"/>
    </xf>
    <xf numFmtId="0" fontId="12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2" fillId="0" borderId="0"/>
    <xf numFmtId="0" fontId="149" fillId="0" borderId="9" applyNumberFormat="0" applyFill="0" applyAlignment="0" applyProtection="0">
      <alignment vertical="center"/>
    </xf>
    <xf numFmtId="0" fontId="111" fillId="0" borderId="9" applyNumberFormat="0" applyFill="0" applyAlignment="0" applyProtection="0">
      <alignment vertical="center"/>
    </xf>
    <xf numFmtId="19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9" fillId="59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50" fillId="7" borderId="16" applyNumberFormat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80" fillId="7" borderId="16" applyNumberFormat="0" applyAlignment="0" applyProtection="0">
      <alignment vertical="center"/>
    </xf>
    <xf numFmtId="0" fontId="84" fillId="0" borderId="0" applyFont="0" applyFill="0" applyBorder="0" applyAlignment="0" applyProtection="0"/>
    <xf numFmtId="0" fontId="56" fillId="31" borderId="24" applyNumberFormat="0" applyFont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60" fillId="22" borderId="0" applyNumberFormat="0" applyBorder="0" applyAlignment="0" applyProtection="0">
      <alignment vertical="center"/>
    </xf>
    <xf numFmtId="0" fontId="38" fillId="31" borderId="24" applyNumberFormat="0" applyFont="0" applyAlignment="0" applyProtection="0">
      <alignment vertical="center"/>
    </xf>
    <xf numFmtId="0" fontId="38" fillId="31" borderId="24" applyNumberFormat="0" applyFont="0" applyAlignment="0" applyProtection="0">
      <alignment vertical="center"/>
    </xf>
    <xf numFmtId="194" fontId="37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4" fillId="42" borderId="25" applyNumberFormat="0" applyAlignment="0" applyProtection="0">
      <alignment vertical="center"/>
    </xf>
    <xf numFmtId="0" fontId="144" fillId="42" borderId="25" applyNumberFormat="0" applyAlignment="0" applyProtection="0">
      <alignment vertical="center"/>
    </xf>
    <xf numFmtId="0" fontId="144" fillId="42" borderId="25" applyNumberFormat="0" applyAlignment="0" applyProtection="0">
      <alignment vertical="center"/>
    </xf>
    <xf numFmtId="41" fontId="107" fillId="0" borderId="0" applyFont="0" applyFill="0" applyBorder="0" applyAlignment="0" applyProtection="0"/>
    <xf numFmtId="186" fontId="151" fillId="0" borderId="0" applyFont="0" applyFill="0" applyBorder="0" applyAlignment="0" applyProtection="0"/>
    <xf numFmtId="0" fontId="37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30" applyNumberFormat="0" applyFill="0" applyAlignment="0" applyProtection="0">
      <alignment vertical="center"/>
    </xf>
    <xf numFmtId="0" fontId="110" fillId="0" borderId="30" applyNumberFormat="0" applyFill="0" applyAlignment="0" applyProtection="0">
      <alignment vertical="center"/>
    </xf>
    <xf numFmtId="0" fontId="81" fillId="9" borderId="18" applyNumberFormat="0" applyAlignment="0" applyProtection="0">
      <alignment vertical="center"/>
    </xf>
    <xf numFmtId="0" fontId="81" fillId="9" borderId="18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8" fillId="0" borderId="26" applyNumberFormat="0" applyFill="0" applyAlignment="0" applyProtection="0">
      <alignment vertical="center"/>
    </xf>
    <xf numFmtId="0" fontId="98" fillId="0" borderId="26" applyNumberFormat="0" applyFill="0" applyAlignment="0" applyProtection="0">
      <alignment vertical="center"/>
    </xf>
    <xf numFmtId="0" fontId="98" fillId="0" borderId="26" applyNumberFormat="0" applyFill="0" applyAlignment="0" applyProtection="0">
      <alignment vertical="center"/>
    </xf>
    <xf numFmtId="0" fontId="117" fillId="0" borderId="32" applyNumberFormat="0" applyFill="0" applyAlignment="0" applyProtection="0">
      <alignment vertical="center"/>
    </xf>
    <xf numFmtId="0" fontId="117" fillId="0" borderId="32" applyNumberFormat="0" applyFill="0" applyAlignment="0" applyProtection="0">
      <alignment vertical="center"/>
    </xf>
    <xf numFmtId="0" fontId="117" fillId="0" borderId="32" applyNumberFormat="0" applyFill="0" applyAlignment="0" applyProtection="0">
      <alignment vertical="center"/>
    </xf>
    <xf numFmtId="0" fontId="94" fillId="0" borderId="35" applyNumberFormat="0" applyFill="0" applyAlignment="0" applyProtection="0">
      <alignment vertical="center"/>
    </xf>
    <xf numFmtId="0" fontId="94" fillId="0" borderId="35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50" fillId="7" borderId="16" applyNumberFormat="0" applyAlignment="0" applyProtection="0">
      <alignment vertical="center"/>
    </xf>
    <xf numFmtId="0" fontId="150" fillId="7" borderId="16" applyNumberFormat="0" applyAlignment="0" applyProtection="0">
      <alignment vertical="center"/>
    </xf>
    <xf numFmtId="0" fontId="55" fillId="0" borderId="0">
      <alignment vertical="center"/>
    </xf>
    <xf numFmtId="0" fontId="75" fillId="0" borderId="0"/>
    <xf numFmtId="186" fontId="50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90" fontId="1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>
      <alignment vertical="center"/>
    </xf>
    <xf numFmtId="0" fontId="1" fillId="0" borderId="2" xfId="0" applyFont="1" applyFill="1" applyBorder="1" applyAlignment="1">
      <alignment horizontal="left" vertical="center" wrapText="1"/>
    </xf>
    <xf numFmtId="213" fontId="1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13" fontId="1" fillId="0" borderId="0" xfId="0" applyNumberFormat="1" applyFont="1" applyFill="1" applyBorder="1" applyAlignment="1">
      <alignment horizontal="left"/>
    </xf>
    <xf numFmtId="0" fontId="0" fillId="0" borderId="2" xfId="0" applyBorder="1">
      <alignment vertical="center"/>
    </xf>
    <xf numFmtId="182" fontId="1" fillId="0" borderId="2" xfId="0" applyNumberFormat="1" applyFont="1" applyFill="1" applyBorder="1" applyAlignment="1">
      <alignment horizontal="left" vertical="center"/>
    </xf>
    <xf numFmtId="182" fontId="1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82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179" fontId="1" fillId="0" borderId="0" xfId="590" applyFont="1" applyFill="1" applyBorder="1" applyAlignment="1">
      <alignment horizontal="left" vertical="center" wrapText="1"/>
    </xf>
    <xf numFmtId="181" fontId="1" fillId="0" borderId="0" xfId="590" applyNumberFormat="1" applyFont="1" applyFill="1" applyBorder="1" applyAlignment="1">
      <alignment horizontal="left" vertical="center" wrapText="1"/>
    </xf>
    <xf numFmtId="215" fontId="1" fillId="0" borderId="0" xfId="59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" fillId="0" borderId="0" xfId="591" applyFont="1" applyFill="1" applyBorder="1" applyAlignment="1">
      <alignment horizontal="left"/>
    </xf>
    <xf numFmtId="0" fontId="1" fillId="0" borderId="2" xfId="59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13" fontId="2" fillId="0" borderId="0" xfId="0" applyNumberFormat="1" applyFont="1" applyFill="1" applyBorder="1" applyAlignment="1">
      <alignment horizontal="left"/>
    </xf>
    <xf numFmtId="213" fontId="1" fillId="0" borderId="0" xfId="0" applyNumberFormat="1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213" fontId="1" fillId="0" borderId="2" xfId="0" applyNumberFormat="1" applyFont="1" applyFill="1" applyBorder="1" applyAlignment="1">
      <alignment horizontal="left" vertical="center" wrapText="1"/>
    </xf>
    <xf numFmtId="213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213" fontId="1" fillId="0" borderId="0" xfId="0" applyNumberFormat="1" applyFont="1" applyFill="1" applyBorder="1" applyAlignment="1">
      <alignment horizontal="left" vertical="center" wrapText="1"/>
    </xf>
    <xf numFmtId="21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213" fontId="7" fillId="0" borderId="0" xfId="0" applyNumberFormat="1" applyFont="1">
      <alignment vertical="center"/>
    </xf>
    <xf numFmtId="0" fontId="8" fillId="0" borderId="2" xfId="591" applyFont="1" applyFill="1" applyBorder="1" applyAlignment="1">
      <alignment horizontal="center"/>
    </xf>
    <xf numFmtId="0" fontId="8" fillId="0" borderId="0" xfId="59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13" fontId="1" fillId="0" borderId="2" xfId="0" applyNumberFormat="1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213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 vertical="center"/>
    </xf>
    <xf numFmtId="0" fontId="10" fillId="0" borderId="0" xfId="20" applyFont="1" applyFill="1" applyAlignment="1" applyProtection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2" xfId="0" applyNumberFormat="1" applyFont="1" applyFill="1" applyBorder="1" applyAlignment="1"/>
    <xf numFmtId="213" fontId="1" fillId="0" borderId="0" xfId="0" applyNumberFormat="1" applyFont="1" applyFill="1" applyBorder="1" applyAlignment="1"/>
    <xf numFmtId="213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433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433" applyFont="1" applyFill="1" applyBorder="1" applyAlignment="1">
      <alignment horizontal="center" vertical="center"/>
    </xf>
    <xf numFmtId="189" fontId="1" fillId="0" borderId="0" xfId="433" applyNumberFormat="1" applyFont="1" applyFill="1" applyBorder="1" applyAlignment="1">
      <alignment horizontal="center" vertical="center"/>
    </xf>
    <xf numFmtId="189" fontId="1" fillId="0" borderId="0" xfId="433" applyNumberFormat="1" applyFont="1" applyFill="1" applyBorder="1" applyAlignment="1">
      <alignment horizontal="left" vertical="center"/>
    </xf>
    <xf numFmtId="0" fontId="11" fillId="0" borderId="2" xfId="433" applyFont="1" applyFill="1" applyBorder="1" applyAlignment="1">
      <alignment horizontal="center" vertical="center"/>
    </xf>
    <xf numFmtId="49" fontId="11" fillId="0" borderId="2" xfId="433" applyNumberFormat="1" applyFont="1" applyFill="1" applyBorder="1" applyAlignment="1">
      <alignment horizontal="center" vertical="center"/>
    </xf>
    <xf numFmtId="190" fontId="11" fillId="0" borderId="2" xfId="433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216" fontId="16" fillId="0" borderId="2" xfId="541" applyNumberFormat="1" applyFont="1" applyFill="1" applyBorder="1" applyAlignment="1">
      <alignment horizontal="center" vertical="center"/>
    </xf>
    <xf numFmtId="49" fontId="16" fillId="0" borderId="2" xfId="541" applyNumberFormat="1" applyFont="1" applyFill="1" applyBorder="1" applyAlignment="1">
      <alignment horizontal="center" vertical="center"/>
    </xf>
    <xf numFmtId="0" fontId="16" fillId="0" borderId="2" xfId="433" applyFont="1" applyFill="1" applyBorder="1" applyAlignment="1">
      <alignment horizontal="center"/>
    </xf>
    <xf numFmtId="189" fontId="16" fillId="0" borderId="2" xfId="433" applyNumberFormat="1" applyFont="1" applyFill="1" applyBorder="1" applyAlignment="1">
      <alignment horizontal="center" vertical="center"/>
    </xf>
    <xf numFmtId="49" fontId="1" fillId="0" borderId="0" xfId="541" applyNumberFormat="1" applyFont="1" applyFill="1" applyBorder="1" applyAlignment="1">
      <alignment horizontal="center" vertical="center"/>
    </xf>
    <xf numFmtId="49" fontId="1" fillId="0" borderId="0" xfId="433" applyNumberFormat="1" applyFont="1" applyFill="1" applyAlignment="1">
      <alignment horizontal="center"/>
    </xf>
    <xf numFmtId="0" fontId="1" fillId="0" borderId="0" xfId="433" applyFont="1" applyFill="1" applyAlignment="1">
      <alignment horizontal="center"/>
    </xf>
    <xf numFmtId="0" fontId="1" fillId="0" borderId="0" xfId="433" applyFont="1" applyFill="1" applyAlignment="1">
      <alignment horizontal="left" vertical="center"/>
    </xf>
    <xf numFmtId="0" fontId="11" fillId="0" borderId="3" xfId="433" applyFont="1" applyFill="1" applyBorder="1" applyAlignment="1">
      <alignment vertical="center"/>
    </xf>
    <xf numFmtId="49" fontId="11" fillId="0" borderId="3" xfId="433" applyNumberFormat="1" applyFont="1" applyFill="1" applyBorder="1" applyAlignment="1">
      <alignment vertical="center"/>
    </xf>
    <xf numFmtId="0" fontId="11" fillId="0" borderId="3" xfId="433" applyFont="1" applyFill="1" applyBorder="1" applyAlignment="1">
      <alignment horizontal="center" vertical="center"/>
    </xf>
    <xf numFmtId="190" fontId="11" fillId="0" borderId="3" xfId="433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433" applyFont="1" applyFill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9" fontId="1" fillId="0" borderId="0" xfId="559" applyNumberFormat="1" applyFont="1" applyFill="1" applyBorder="1" applyAlignment="1" applyProtection="1">
      <alignment horizontal="center" vertical="center"/>
    </xf>
    <xf numFmtId="216" fontId="16" fillId="0" borderId="2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205" fontId="1" fillId="0" borderId="0" xfId="435" applyFont="1" applyFill="1" applyBorder="1" applyAlignment="1">
      <alignment horizontal="left"/>
    </xf>
    <xf numFmtId="49" fontId="1" fillId="0" borderId="0" xfId="566" applyNumberFormat="1" applyFont="1" applyFill="1" applyBorder="1" applyAlignment="1" applyProtection="1">
      <alignment horizontal="center"/>
    </xf>
    <xf numFmtId="0" fontId="1" fillId="0" borderId="0" xfId="433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89" fontId="16" fillId="0" borderId="2" xfId="0" applyNumberFormat="1" applyFont="1" applyFill="1" applyBorder="1" applyAlignment="1">
      <alignment horizontal="center" vertical="center"/>
    </xf>
    <xf numFmtId="49" fontId="16" fillId="0" borderId="2" xfId="557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left" vertical="center"/>
    </xf>
    <xf numFmtId="0" fontId="12" fillId="0" borderId="2" xfId="433" applyFont="1" applyFill="1" applyBorder="1" applyAlignment="1">
      <alignment horizontal="center" vertical="center"/>
    </xf>
    <xf numFmtId="49" fontId="12" fillId="0" borderId="2" xfId="433" applyNumberFormat="1" applyFont="1" applyFill="1" applyBorder="1" applyAlignment="1">
      <alignment horizontal="center" vertical="center"/>
    </xf>
    <xf numFmtId="190" fontId="12" fillId="0" borderId="2" xfId="433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17" fontId="16" fillId="0" borderId="2" xfId="0" applyNumberFormat="1" applyFont="1" applyFill="1" applyBorder="1" applyAlignment="1">
      <alignment horizontal="center" vertical="center"/>
    </xf>
    <xf numFmtId="218" fontId="1" fillId="0" borderId="0" xfId="646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horizontal="left" vertical="center"/>
    </xf>
    <xf numFmtId="0" fontId="2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89" fontId="1" fillId="0" borderId="1" xfId="433" applyNumberFormat="1" applyFont="1" applyFill="1" applyBorder="1" applyAlignment="1">
      <alignment horizontal="center" vertical="center"/>
    </xf>
    <xf numFmtId="189" fontId="1" fillId="0" borderId="1" xfId="433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left" vertical="center"/>
    </xf>
    <xf numFmtId="0" fontId="2" fillId="0" borderId="1" xfId="433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49" fontId="1" fillId="0" borderId="0" xfId="433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433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13" fontId="16" fillId="0" borderId="2" xfId="0" applyNumberFormat="1" applyFont="1" applyFill="1" applyBorder="1" applyAlignment="1">
      <alignment horizontal="center" vertical="center"/>
    </xf>
    <xf numFmtId="189" fontId="1" fillId="0" borderId="0" xfId="43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13" fontId="1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13" fontId="1" fillId="0" borderId="0" xfId="0" applyNumberFormat="1" applyFont="1" applyFill="1" applyBorder="1" applyAlignment="1">
      <alignment horizontal="center" vertical="center"/>
    </xf>
    <xf numFmtId="179" fontId="11" fillId="0" borderId="2" xfId="559" applyNumberFormat="1" applyFont="1" applyFill="1" applyBorder="1" applyAlignment="1" applyProtection="1">
      <alignment horizontal="center" vertical="center"/>
    </xf>
    <xf numFmtId="179" fontId="16" fillId="0" borderId="2" xfId="590" applyFont="1" applyFill="1" applyBorder="1" applyAlignment="1">
      <alignment horizontal="left" vertical="center"/>
    </xf>
    <xf numFmtId="49" fontId="16" fillId="0" borderId="2" xfId="59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82" fontId="16" fillId="0" borderId="2" xfId="590" applyNumberFormat="1" applyFont="1" applyFill="1" applyBorder="1" applyAlignment="1">
      <alignment horizontal="center"/>
    </xf>
    <xf numFmtId="179" fontId="4" fillId="0" borderId="0" xfId="559" applyNumberFormat="1" applyFont="1" applyFill="1" applyBorder="1" applyAlignment="1" applyProtection="1">
      <alignment horizontal="center" vertical="center"/>
    </xf>
    <xf numFmtId="189" fontId="4" fillId="0" borderId="0" xfId="433" applyNumberFormat="1" applyFont="1" applyFill="1" applyBorder="1" applyAlignment="1">
      <alignment horizontal="center" vertical="center"/>
    </xf>
    <xf numFmtId="189" fontId="4" fillId="0" borderId="0" xfId="433" applyNumberFormat="1" applyFont="1" applyFill="1" applyBorder="1" applyAlignment="1">
      <alignment horizontal="left" vertical="center"/>
    </xf>
    <xf numFmtId="0" fontId="1" fillId="0" borderId="0" xfId="433" applyFont="1" applyFill="1" applyAlignment="1">
      <alignment horizontal="left"/>
    </xf>
    <xf numFmtId="179" fontId="11" fillId="0" borderId="2" xfId="590" applyFont="1" applyFill="1" applyBorder="1" applyAlignment="1">
      <alignment horizontal="left" vertical="center"/>
    </xf>
    <xf numFmtId="189" fontId="11" fillId="0" borderId="2" xfId="433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9" fontId="16" fillId="0" borderId="2" xfId="55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" fillId="0" borderId="0" xfId="559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433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89" fontId="17" fillId="0" borderId="2" xfId="433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 wrapText="1"/>
    </xf>
    <xf numFmtId="214" fontId="1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13" fontId="16" fillId="0" borderId="0" xfId="0" applyNumberFormat="1" applyFont="1" applyFill="1" applyBorder="1" applyAlignment="1">
      <alignment horizontal="center" vertical="center"/>
    </xf>
    <xf numFmtId="0" fontId="2" fillId="0" borderId="0" xfId="433" applyFont="1" applyFill="1" applyBorder="1" applyAlignment="1">
      <alignment horizontal="left"/>
    </xf>
    <xf numFmtId="49" fontId="1" fillId="0" borderId="0" xfId="433" applyNumberFormat="1" applyFont="1" applyFill="1" applyBorder="1" applyAlignment="1">
      <alignment horizontal="center"/>
    </xf>
    <xf numFmtId="213" fontId="1" fillId="0" borderId="0" xfId="433" applyNumberFormat="1" applyFont="1" applyFill="1" applyBorder="1" applyAlignment="1">
      <alignment horizontal="center" vertical="center"/>
    </xf>
    <xf numFmtId="179" fontId="16" fillId="0" borderId="2" xfId="590" applyFont="1" applyFill="1" applyBorder="1" applyAlignment="1">
      <alignment horizontal="center" vertical="center"/>
    </xf>
    <xf numFmtId="0" fontId="4" fillId="0" borderId="0" xfId="433" applyFont="1" applyFill="1" applyBorder="1" applyAlignment="1">
      <alignment horizontal="left" vertical="center"/>
    </xf>
    <xf numFmtId="0" fontId="4" fillId="0" borderId="0" xfId="433" applyFont="1" applyFill="1" applyBorder="1" applyAlignment="1">
      <alignment horizontal="center" vertical="center"/>
    </xf>
    <xf numFmtId="179" fontId="11" fillId="0" borderId="2" xfId="59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9" fontId="1" fillId="0" borderId="0" xfId="590" applyFont="1" applyFill="1" applyBorder="1" applyAlignment="1">
      <alignment horizontal="left" vertical="center"/>
    </xf>
    <xf numFmtId="179" fontId="4" fillId="0" borderId="0" xfId="590" applyFont="1" applyFill="1" applyBorder="1" applyAlignment="1">
      <alignment horizontal="left" vertical="center"/>
    </xf>
    <xf numFmtId="182" fontId="1" fillId="0" borderId="0" xfId="559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82" fontId="16" fillId="0" borderId="2" xfId="559" applyNumberFormat="1" applyFont="1" applyFill="1" applyBorder="1" applyAlignment="1" applyProtection="1">
      <alignment horizontal="center" vertical="center"/>
    </xf>
    <xf numFmtId="213" fontId="23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179" fontId="16" fillId="0" borderId="2" xfId="285" applyFont="1" applyFill="1" applyBorder="1" applyAlignment="1">
      <alignment horizontal="left" vertical="center"/>
    </xf>
    <xf numFmtId="49" fontId="16" fillId="0" borderId="2" xfId="433" applyNumberFormat="1" applyFont="1" applyFill="1" applyBorder="1" applyAlignment="1">
      <alignment horizontal="center" vertical="center"/>
    </xf>
    <xf numFmtId="49" fontId="1" fillId="0" borderId="0" xfId="590" applyNumberFormat="1" applyFont="1" applyFill="1" applyBorder="1" applyAlignment="1">
      <alignment horizontal="center" vertical="center" wrapText="1"/>
    </xf>
    <xf numFmtId="21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9" fontId="11" fillId="0" borderId="2" xfId="0" applyNumberFormat="1" applyFont="1" applyFill="1" applyBorder="1" applyAlignment="1">
      <alignment horizontal="center" vertical="center"/>
    </xf>
    <xf numFmtId="190" fontId="11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213" fontId="7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179" fontId="11" fillId="0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49" fontId="16" fillId="0" borderId="0" xfId="433" applyNumberFormat="1" applyFont="1" applyFill="1" applyBorder="1" applyAlignment="1">
      <alignment horizontal="center" vertical="center"/>
    </xf>
    <xf numFmtId="189" fontId="16" fillId="0" borderId="0" xfId="433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219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433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216" fontId="16" fillId="0" borderId="2" xfId="541" applyNumberFormat="1" applyFont="1" applyFill="1" applyBorder="1" applyAlignment="1" quotePrefix="1">
      <alignment horizontal="center" vertical="center"/>
    </xf>
    <xf numFmtId="49" fontId="16" fillId="0" borderId="2" xfId="541" applyNumberFormat="1" applyFont="1" applyFill="1" applyBorder="1" applyAlignment="1" quotePrefix="1">
      <alignment horizontal="center" vertical="center"/>
    </xf>
    <xf numFmtId="49" fontId="16" fillId="0" borderId="2" xfId="0" applyNumberFormat="1" applyFont="1" applyFill="1" applyBorder="1" applyAlignment="1" quotePrefix="1">
      <alignment horizontal="center" vertical="center"/>
    </xf>
  </cellXfs>
  <cellStyles count="675">
    <cellStyle name="常规" xfId="0" builtinId="0"/>
    <cellStyle name="60% - 강조색6" xfId="1"/>
    <cellStyle name="货币[0]" xfId="2" builtinId="7"/>
    <cellStyle name="60% - 강조색4 2" xfId="3"/>
    <cellStyle name="20% - 强调文字颜色 3" xfId="4" builtinId="38"/>
    <cellStyle name="AeE¡ⓒ_laroux" xfId="5"/>
    <cellStyle name="Heading" xfId="6"/>
    <cellStyle name="输入" xfId="7" builtinId="20"/>
    <cellStyle name="货币" xfId="8" builtinId="4"/>
    <cellStyle name="args.style" xfId="9"/>
    <cellStyle name="千位分隔[0]" xfId="10" builtinId="6"/>
    <cellStyle name="40% - 强调文字颜色 3" xfId="11" builtinId="39"/>
    <cellStyle name="20% - 輔色4" xfId="12"/>
    <cellStyle name="연결된 셀 2" xfId="13"/>
    <cellStyle name="설명 텍스트 2 2" xfId="14"/>
    <cellStyle name="差" xfId="15" builtinId="27"/>
    <cellStyle name="40% - 輔色2" xfId="16"/>
    <cellStyle name="常规 7 3" xfId="17"/>
    <cellStyle name="千位分隔" xfId="18" builtinId="3"/>
    <cellStyle name="60% - 强调文字颜色 3" xfId="19" builtinId="40"/>
    <cellStyle name="超链接" xfId="20" builtinId="8"/>
    <cellStyle name="百分比" xfId="21" builtinId="5"/>
    <cellStyle name="已访问的超链接" xfId="22" builtinId="9"/>
    <cellStyle name="Œ…‹æØ‚è_Region Orders (2)" xfId="23"/>
    <cellStyle name="Normal 17 2" xfId="24"/>
    <cellStyle name="_AES2AES3 winter CPS plan package ver 12042008 (3)" xfId="25"/>
    <cellStyle name="40% - Accent1 2 3" xfId="26"/>
    <cellStyle name="Linked Cells" xfId="27"/>
    <cellStyle name="常规 6" xfId="28"/>
    <cellStyle name="注释" xfId="29" builtinId="10"/>
    <cellStyle name="60% - 强调文字颜色 2" xfId="30" builtinId="36"/>
    <cellStyle name="20% - 강조색3 2" xfId="31"/>
    <cellStyle name="Entered" xfId="32"/>
    <cellStyle name="标题 4" xfId="33" builtinId="19"/>
    <cellStyle name="Standard_2001" xfId="34"/>
    <cellStyle name="警告文本" xfId="35" builtinId="11"/>
    <cellStyle name="Comma [0]_94??)?" xfId="36"/>
    <cellStyle name="标题" xfId="37" builtinId="15"/>
    <cellStyle name="20% - Accent4 3 2" xfId="38"/>
    <cellStyle name="_YML-AES-AME-Jan09_Slot Cost Calculations - Nov09" xfId="39"/>
    <cellStyle name="20% - 强调文字颜色 4 2 2 2" xfId="40"/>
    <cellStyle name="常规 3 2 2" xfId="41"/>
    <cellStyle name="?????" xfId="42"/>
    <cellStyle name="解释性文本" xfId="43" builtinId="53"/>
    <cellStyle name="标题 1" xfId="44" builtinId="16"/>
    <cellStyle name="20% - Accent5 2 3" xfId="45"/>
    <cellStyle name="Dezimal_2001" xfId="46"/>
    <cellStyle name="标题 2" xfId="47" builtinId="17"/>
    <cellStyle name="60% - 强调文字颜色 1" xfId="48" builtinId="32"/>
    <cellStyle name="60% - 강조색6 2" xfId="49"/>
    <cellStyle name="标题 3" xfId="50" builtinId="18"/>
    <cellStyle name="60% - 강조색4 2 2" xfId="51"/>
    <cellStyle name="Normal 19 2" xfId="52"/>
    <cellStyle name="60% - 强调文字颜色 4" xfId="53" builtinId="44"/>
    <cellStyle name="输出" xfId="54" builtinId="21"/>
    <cellStyle name="20% - Accent2 3 2" xfId="55"/>
    <cellStyle name="AÞ¸¶ [0]_INQUIRY ¿?¾÷AßAø " xfId="56"/>
    <cellStyle name="??? ?????" xfId="57"/>
    <cellStyle name="Input" xfId="58"/>
    <cellStyle name="计算" xfId="59" builtinId="22"/>
    <cellStyle name="40% - 强调文字颜色 4 2" xfId="60"/>
    <cellStyle name="检查单元格" xfId="61" builtinId="23"/>
    <cellStyle name="40% - Accent6 2 3" xfId="62"/>
    <cellStyle name="20% - 强调文字颜色 6" xfId="63" builtinId="50"/>
    <cellStyle name="强调文字颜色 2" xfId="64" builtinId="33"/>
    <cellStyle name="链接单元格" xfId="65" builtinId="24"/>
    <cellStyle name="20% - アクセント 4" xfId="66"/>
    <cellStyle name="60% - 강조색5 2 2" xfId="67"/>
    <cellStyle name="汇总" xfId="68" builtinId="25"/>
    <cellStyle name="_YML-AES-AME-Jan09_ABX - C7 Slot Cost" xfId="69"/>
    <cellStyle name="好_KEU Bunker Budget PFS 29-01-2010" xfId="70"/>
    <cellStyle name="アクセント 6" xfId="71"/>
    <cellStyle name="好" xfId="72" builtinId="26"/>
    <cellStyle name="20% - Accent3 2" xfId="73"/>
    <cellStyle name="Heading 3" xfId="74"/>
    <cellStyle name="适中" xfId="75" builtinId="28"/>
    <cellStyle name="40% - Accent6 2 2" xfId="76"/>
    <cellStyle name="常规 8 2" xfId="77"/>
    <cellStyle name="20% - 强调文字颜色 5" xfId="78" builtinId="46"/>
    <cellStyle name="强调文字颜色 1" xfId="79" builtinId="29"/>
    <cellStyle name="뷭?_BOOKSHIP" xfId="80"/>
    <cellStyle name="20% - 强调文字颜色 1" xfId="81" builtinId="30"/>
    <cellStyle name="쨊ㅐ?[0]_PLDT" xfId="82"/>
    <cellStyle name="40% - 强调文字颜色 1" xfId="83" builtinId="31"/>
    <cellStyle name="20% - 輔色2" xfId="84"/>
    <cellStyle name="20% - 强调文字颜色 2" xfId="85" builtinId="34"/>
    <cellStyle name="40% - 强调文字颜色 2" xfId="86" builtinId="35"/>
    <cellStyle name="20% - 輔色3" xfId="87"/>
    <cellStyle name="千位分隔[0] 2" xfId="88"/>
    <cellStyle name="60% - アクセント 1" xfId="89"/>
    <cellStyle name="Currency_94?? (2) (" xfId="90"/>
    <cellStyle name="强调文字颜色 3" xfId="91" builtinId="37"/>
    <cellStyle name="60% - アクセント 2" xfId="92"/>
    <cellStyle name="標題" xfId="93"/>
    <cellStyle name="强调文字颜色 4" xfId="94" builtinId="41"/>
    <cellStyle name="PSChar" xfId="95"/>
    <cellStyle name="20% - Accent6 2 3" xfId="96"/>
    <cellStyle name="20% - アクセント 2" xfId="97"/>
    <cellStyle name="_Slot cost_KEU Slot Cost Calc 02-02-2010_Simulation" xfId="98"/>
    <cellStyle name="20% - 强调文字颜色 4" xfId="99" builtinId="42"/>
    <cellStyle name="40% - 强调文字颜色 4" xfId="100" builtinId="43"/>
    <cellStyle name="20% - 輔色5" xfId="101"/>
    <cellStyle name="60% - アクセント 3" xfId="102"/>
    <cellStyle name="强调文字颜色 5" xfId="103" builtinId="45"/>
    <cellStyle name="쨊ㅐ?_PLDT" xfId="104"/>
    <cellStyle name="合計" xfId="105"/>
    <cellStyle name="40% - 强调文字颜色 5" xfId="106" builtinId="47"/>
    <cellStyle name="20% - 輔色6" xfId="107"/>
    <cellStyle name="60% - 强调文字颜色 5" xfId="108" builtinId="48"/>
    <cellStyle name="BLEBLE" xfId="109"/>
    <cellStyle name="强调文字颜色 6" xfId="110" builtinId="49"/>
    <cellStyle name="60% - 강조색3 2" xfId="111"/>
    <cellStyle name="60% - アクセント 4" xfId="112"/>
    <cellStyle name="40% - 强调文字颜色 6" xfId="113" builtinId="51"/>
    <cellStyle name="20% - Accent3 2 2" xfId="114"/>
    <cellStyle name="40% - Accent2 3 2" xfId="115"/>
    <cellStyle name="60% - 强调文字颜色 6" xfId="116" builtinId="52"/>
    <cellStyle name="_Slot cost_Slot Cost Calculations - Nov09" xfId="117"/>
    <cellStyle name="PERCENTAGE" xfId="118"/>
    <cellStyle name="输入 2" xfId="119"/>
    <cellStyle name="_Slot cost" xfId="120"/>
    <cellStyle name="?????abawp" xfId="121"/>
    <cellStyle name="_Slot Cost Calculations Sept08_KEU Slot Cost Calc 02-02-2010_Simulation" xfId="122"/>
    <cellStyle name="??_94?? (2)" xfId="123"/>
    <cellStyle name="강조색6 2 2" xfId="124"/>
    <cellStyle name="_Slot Cost Calculations Sept08" xfId="125"/>
    <cellStyle name="20% - Accent1 3 2" xfId="126"/>
    <cellStyle name="强调文字颜色 1 2" xfId="127"/>
    <cellStyle name="_ABX - C7 Slot Cost" xfId="128"/>
    <cellStyle name="Explanatory Text" xfId="129"/>
    <cellStyle name="40% - アクセント 3" xfId="130"/>
    <cellStyle name="_Bunker Cons Budget EURCO" xfId="131"/>
    <cellStyle name="20% - 강조색6 2" xfId="132"/>
    <cellStyle name="강조색2 2" xfId="133"/>
    <cellStyle name="_KEU Budget bunker 2010FY-29-01-2010" xfId="134"/>
    <cellStyle name="40% - 强调文字颜色 3 2 2" xfId="135"/>
    <cellStyle name="强调文字颜色 5 2" xfId="136"/>
    <cellStyle name="_KEU Bunker Budget PFS 29-01-2010" xfId="137"/>
    <cellStyle name="60% - 강조색2 2" xfId="138"/>
    <cellStyle name="_KEU Slot Cost Calc 02-02-2010_Simulation (2)" xfId="139"/>
    <cellStyle name="요약 2 2" xfId="140"/>
    <cellStyle name="_Slot Cost Calculations Sept08_Slot Cost Calculations - Nov09" xfId="141"/>
    <cellStyle name="40% - Accent4 2 3" xfId="142"/>
    <cellStyle name="_Winter Plan_Service Comparison" xfId="143"/>
    <cellStyle name="40% - 강조색6 2 2" xfId="144"/>
    <cellStyle name="Besuchter Hyperlink_emc_cosco_khl volumes" xfId="145"/>
    <cellStyle name="_YML-AES-AME-Jan09" xfId="146"/>
    <cellStyle name="40% - Accent5 3 2" xfId="147"/>
    <cellStyle name="_YML-AES-AME-Jan09_KEU Slot Cost Calc 02-02-2010_Simulation" xfId="148"/>
    <cellStyle name="20% - Accent6 3 2" xfId="149"/>
    <cellStyle name="20% - Accent5 2 2 2" xfId="150"/>
    <cellStyle name="_YML-AES-MCS-Mar09" xfId="151"/>
    <cellStyle name="_YML-AES-MCS-Mar09_KEU Slot Cost Calc 02-02-2010_Simulation" xfId="152"/>
    <cellStyle name="常规 17" xfId="153"/>
    <cellStyle name="_YML-AES-MCS-Mar09_Slot Cost Calculations - Nov09" xfId="154"/>
    <cellStyle name="20% - 강조색5 2 2" xfId="155"/>
    <cellStyle name="강조색1 2 2" xfId="156"/>
    <cellStyle name="¿­¾îº» ÇÏÀÌÆÛ¸µÅ©" xfId="157"/>
    <cellStyle name="20% - Accent1" xfId="158"/>
    <cellStyle name="20% - Accent1 2" xfId="159"/>
    <cellStyle name="20% - Accent1 2 2" xfId="160"/>
    <cellStyle name="20% - 강조색5" xfId="161"/>
    <cellStyle name="강조색1" xfId="162"/>
    <cellStyle name="20% - Accent1 2 2 2" xfId="163"/>
    <cellStyle name="20% - アクセント 6" xfId="164"/>
    <cellStyle name="20% - 강조색5 2" xfId="165"/>
    <cellStyle name="강조색1 2" xfId="166"/>
    <cellStyle name="20% - Accent1 2 3" xfId="167"/>
    <cellStyle name="20% - 강조색6" xfId="168"/>
    <cellStyle name="강조색2" xfId="169"/>
    <cellStyle name="40% - 强调文字颜色 3 2" xfId="170"/>
    <cellStyle name="강조색6 2" xfId="171"/>
    <cellStyle name="20% - Accent1 3" xfId="172"/>
    <cellStyle name="C¡IA¨ª_laroux" xfId="173"/>
    <cellStyle name="20% - Accent2" xfId="174"/>
    <cellStyle name="20% - Accent5 3 2" xfId="175"/>
    <cellStyle name="20% - Accent2 2" xfId="176"/>
    <cellStyle name="Monétaire_!!!GO" xfId="177"/>
    <cellStyle name="20% - Accent2 2 2" xfId="178"/>
    <cellStyle name="どちらでもない" xfId="179"/>
    <cellStyle name="20% - Accent2 2 2 2" xfId="180"/>
    <cellStyle name="20% - Accent2 2 3" xfId="181"/>
    <cellStyle name="20% - Accent2 3" xfId="182"/>
    <cellStyle name="Currency [0]_94?? (2)?" xfId="183"/>
    <cellStyle name="20% - Accent3" xfId="184"/>
    <cellStyle name="20% - Accent3 2 2 2" xfId="185"/>
    <cellStyle name="40% - 强调文字颜色 6 2" xfId="186"/>
    <cellStyle name="입력 2 2" xfId="187"/>
    <cellStyle name="20% - Accent3 2 3" xfId="188"/>
    <cellStyle name="Valuta_RESULTS" xfId="189"/>
    <cellStyle name="60% - 强调文字颜色 1 2" xfId="190"/>
    <cellStyle name="常规 11 19" xfId="191"/>
    <cellStyle name="20% - Accent3 3" xfId="192"/>
    <cellStyle name="Heading 4" xfId="193"/>
    <cellStyle name="20% - Accent3 3 2" xfId="194"/>
    <cellStyle name="20% - Accent4" xfId="195"/>
    <cellStyle name="20% - Accent4 2" xfId="196"/>
    <cellStyle name="Monétaire [0]_!!!GO" xfId="197"/>
    <cellStyle name="20% - Accent4 2 2" xfId="198"/>
    <cellStyle name="20% - Accent4 2 2 2" xfId="199"/>
    <cellStyle name="20% - Accent4 2 3" xfId="200"/>
    <cellStyle name="常规 5" xfId="201"/>
    <cellStyle name="20% - 강조색3 2 2" xfId="202"/>
    <cellStyle name="60% - 强调文字颜色 2 2" xfId="203"/>
    <cellStyle name="20% - Accent4 3" xfId="204"/>
    <cellStyle name="콤마 [0]_0e82LYX432mHp4bfOzJV4g9Sr" xfId="205"/>
    <cellStyle name="20% - Accent5" xfId="206"/>
    <cellStyle name="20% - Accent5 2" xfId="207"/>
    <cellStyle name="20% - Accent5 2 2" xfId="208"/>
    <cellStyle name="60% - 强调文字颜色 3 2" xfId="209"/>
    <cellStyle name="20% - Accent5 3" xfId="210"/>
    <cellStyle name="20% - Accent6" xfId="211"/>
    <cellStyle name="20% - Accent6 2" xfId="212"/>
    <cellStyle name="20% - Accent6 2 2" xfId="213"/>
    <cellStyle name="20% - アクセント 1" xfId="214"/>
    <cellStyle name="Dezimal [0]_2001" xfId="215"/>
    <cellStyle name="20% - Accent6 2 2 2" xfId="216"/>
    <cellStyle name="60% - 强调文字颜色 4 2" xfId="217"/>
    <cellStyle name="Neutral" xfId="218"/>
    <cellStyle name="20% - Accent6 3" xfId="219"/>
    <cellStyle name="注释 2 2" xfId="220"/>
    <cellStyle name="ÄÞ¸¶ [0]_94½ÇÀû (2)" xfId="221"/>
    <cellStyle name="20% - アクセント 3" xfId="222"/>
    <cellStyle name="20% - アクセント 5" xfId="223"/>
    <cellStyle name="20% - 강조색1" xfId="224"/>
    <cellStyle name="20% - 강조색1 2" xfId="225"/>
    <cellStyle name="20% - 강조색1 2 2" xfId="226"/>
    <cellStyle name="20% - 강조색2" xfId="227"/>
    <cellStyle name="Comma_04 4Q FT XchRates for Alliance Port Costs Calcs" xfId="228"/>
    <cellStyle name="20% - 강조색2 2" xfId="229"/>
    <cellStyle name="标题 2 3" xfId="230"/>
    <cellStyle name="20% - 강조색2 2 2" xfId="231"/>
    <cellStyle name="40% - Accent3 2 2 2" xfId="232"/>
    <cellStyle name="常规 10 11 2" xfId="233"/>
    <cellStyle name="20% - 강조색3" xfId="234"/>
    <cellStyle name="20% - 강조색4" xfId="235"/>
    <cellStyle name="20% - 강조색4 2" xfId="236"/>
    <cellStyle name="20% - 강조색4 2 2" xfId="237"/>
    <cellStyle name="20% - 강조색6 2 2" xfId="238"/>
    <cellStyle name="강조색2 2 2" xfId="239"/>
    <cellStyle name="40% - 强调文字颜色 3 2 2 2" xfId="240"/>
    <cellStyle name="20% - 輔色1" xfId="241"/>
    <cellStyle name="40% - アクセント 6" xfId="242"/>
    <cellStyle name="20% - 强调文字颜色 1 2" xfId="243"/>
    <cellStyle name="20% - 强调文字颜色 1 2 2" xfId="244"/>
    <cellStyle name="Sombra2" xfId="245"/>
    <cellStyle name="Note" xfId="246"/>
    <cellStyle name="20% - 强调文字颜色 1 2 2 2" xfId="247"/>
    <cellStyle name="标题 5" xfId="248"/>
    <cellStyle name="40% - 强调文字颜色 2 2" xfId="249"/>
    <cellStyle name="20% - 强调文字颜色 1 2 3" xfId="250"/>
    <cellStyle name="20% - 强调文字颜色 2 2" xfId="251"/>
    <cellStyle name="20% - 强调文字颜色 2 2 2" xfId="252"/>
    <cellStyle name="20% - 强调文字颜色 2 2 2 2" xfId="253"/>
    <cellStyle name="20% - 强调文字颜色 2 2 3" xfId="254"/>
    <cellStyle name="20% - 强调文字颜色 3 2" xfId="255"/>
    <cellStyle name="Heading 2" xfId="256"/>
    <cellStyle name="40% - 강조색4" xfId="257"/>
    <cellStyle name="20% - 强调文字颜色 3 2 2" xfId="258"/>
    <cellStyle name="40% - 강조색4 2" xfId="259"/>
    <cellStyle name="쉼표 [0] 2" xfId="260"/>
    <cellStyle name="20% - 强调文字颜色 3 2 2 2" xfId="261"/>
    <cellStyle name="40% - 강조색5" xfId="262"/>
    <cellStyle name="20% - 强调文字颜色 3 2 3" xfId="263"/>
    <cellStyle name="20% - 强调文字颜色 4 2" xfId="264"/>
    <cellStyle name="20% - 强调文字颜色 4 2 2" xfId="265"/>
    <cellStyle name="20% - 强调文字颜色 4 2 3" xfId="266"/>
    <cellStyle name="40% - Accent6 2 2 2" xfId="267"/>
    <cellStyle name="20% - 强调文字颜色 5 2" xfId="268"/>
    <cellStyle name="20% - 强调文字颜色 5 2 2" xfId="269"/>
    <cellStyle name="20% - 强调文字颜色 5 2 2 2" xfId="270"/>
    <cellStyle name="20% - 强调文字颜色 5 2 3" xfId="271"/>
    <cellStyle name="20% - 强调文字颜色 6 2" xfId="272"/>
    <cellStyle name="AeE­_INQUIRY ¿μ¾÷AßAø " xfId="273"/>
    <cellStyle name="20% - 强调文字颜色 6 2 2" xfId="274"/>
    <cellStyle name="20% - 强调文字颜色 6 2 2 2" xfId="275"/>
    <cellStyle name="20% - 强调文字颜色 6 2 3" xfId="276"/>
    <cellStyle name="40% - Accent1" xfId="277"/>
    <cellStyle name="40% - Accent1 2" xfId="278"/>
    <cellStyle name="40% - Accent1 2 2" xfId="279"/>
    <cellStyle name="40% - Accent1 2 2 2" xfId="280"/>
    <cellStyle name="40% - Accent1 3" xfId="281"/>
    <cellStyle name="40% - Accent1 3 2" xfId="282"/>
    <cellStyle name="40% - Accent2" xfId="283"/>
    <cellStyle name="40% - 輔色4" xfId="284"/>
    <cellStyle name="常规 2 11 2 2" xfId="285"/>
    <cellStyle name="40% - Accent2 2" xfId="286"/>
    <cellStyle name="40% - Accent2 2 2" xfId="287"/>
    <cellStyle name="40% - Accent2 2 2 2" xfId="288"/>
    <cellStyle name="40% - Accent2 2 3" xfId="289"/>
    <cellStyle name="40% - 강조색5 2" xfId="290"/>
    <cellStyle name="40% - 輔色5" xfId="291"/>
    <cellStyle name="好_ABX - C7 Slot Cost" xfId="292"/>
    <cellStyle name="40% - Accent2 3" xfId="293"/>
    <cellStyle name="40% - Accent3" xfId="294"/>
    <cellStyle name="40% - Accent3 2" xfId="295"/>
    <cellStyle name="Œ…‹æØ‚è [0.00]_Region Orders (2)" xfId="296"/>
    <cellStyle name="常规 12" xfId="297"/>
    <cellStyle name="40% - Accent3 2 2" xfId="298"/>
    <cellStyle name="60% - 輔色5" xfId="299"/>
    <cellStyle name="Currency0" xfId="300"/>
    <cellStyle name="AeE¡ⓒ [0]_laroux" xfId="301"/>
    <cellStyle name="常规 13" xfId="302"/>
    <cellStyle name="40% - Accent3 2 3" xfId="303"/>
    <cellStyle name="60% - 輔色6" xfId="304"/>
    <cellStyle name="40% - Accent3 3" xfId="305"/>
    <cellStyle name="40% - Accent3 3 2" xfId="306"/>
    <cellStyle name="一般_CEM 8CX  (LHV)  TRA Study 2007 0625" xfId="307"/>
    <cellStyle name="40% - Accent4" xfId="308"/>
    <cellStyle name="Normal - Style1" xfId="309"/>
    <cellStyle name="40% - Accent4 2" xfId="310"/>
    <cellStyle name="40% - Accent4 2 2" xfId="311"/>
    <cellStyle name="40% - Accent4 2 2 2" xfId="312"/>
    <cellStyle name="样式 1" xfId="313"/>
    <cellStyle name="40% - Accent4 3" xfId="314"/>
    <cellStyle name="40% - Accent4 3 2" xfId="315"/>
    <cellStyle name="警告文本 2" xfId="316"/>
    <cellStyle name="40% - Accent5" xfId="317"/>
    <cellStyle name="AeE­ [0]_INQUIRY ¿μ¾÷AßAø " xfId="318"/>
    <cellStyle name="40% - Accent5 2" xfId="319"/>
    <cellStyle name="40% - Accent5 2 2" xfId="320"/>
    <cellStyle name="輔色1" xfId="321"/>
    <cellStyle name="40% - Accent5 2 2 2" xfId="322"/>
    <cellStyle name="40% - Accent5 2 3" xfId="323"/>
    <cellStyle name="40% - Accent5 3" xfId="324"/>
    <cellStyle name="40% - Accent6" xfId="325"/>
    <cellStyle name="40% - Accent6 2" xfId="326"/>
    <cellStyle name="40% - Accent6 3" xfId="327"/>
    <cellStyle name="一般 3" xfId="328"/>
    <cellStyle name="40% - Accent6 3 2" xfId="329"/>
    <cellStyle name="Accent1" xfId="330"/>
    <cellStyle name="40% - アクセント 1" xfId="331"/>
    <cellStyle name="40% - アクセント 2" xfId="332"/>
    <cellStyle name="A¨­￠￢￠O_laroux" xfId="333"/>
    <cellStyle name="40% - アクセント 4" xfId="334"/>
    <cellStyle name="中等" xfId="335"/>
    <cellStyle name="40% - アクセント 5" xfId="336"/>
    <cellStyle name="40% - 강조색1" xfId="337"/>
    <cellStyle name="강조색3 2 2" xfId="338"/>
    <cellStyle name="40% - 강조색1 2" xfId="339"/>
    <cellStyle name="60% - 강조색1" xfId="340"/>
    <cellStyle name="40% - 강조색1 2 2" xfId="341"/>
    <cellStyle name="60% - 강조색1 2" xfId="342"/>
    <cellStyle name="40% - 강조색2" xfId="343"/>
    <cellStyle name="40% - 강조색2 2" xfId="344"/>
    <cellStyle name="40% - 강조색2 2 2" xfId="345"/>
    <cellStyle name="40% - 강조색3" xfId="346"/>
    <cellStyle name="경고문 2" xfId="347"/>
    <cellStyle name="40% - 강조색3 2" xfId="348"/>
    <cellStyle name="경고문 2 2" xfId="349"/>
    <cellStyle name="アクセント 4" xfId="350"/>
    <cellStyle name="40% - 강조색3 2 2" xfId="351"/>
    <cellStyle name="Normal 2 5" xfId="352"/>
    <cellStyle name="40% - 강조색4 2 2" xfId="353"/>
    <cellStyle name="40% - 강조색5 2 2" xfId="354"/>
    <cellStyle name="タイトル" xfId="355"/>
    <cellStyle name="40% - 강조색6" xfId="356"/>
    <cellStyle name="40% - 강조색6 2" xfId="357"/>
    <cellStyle name="40% - 輔色1" xfId="358"/>
    <cellStyle name="강조색5 2" xfId="359"/>
    <cellStyle name="40% - 輔色3" xfId="360"/>
    <cellStyle name="40% - 輔色6" xfId="361"/>
    <cellStyle name="40% - 强调文字颜色 1 2" xfId="362"/>
    <cellStyle name="새귑_BOOK1" xfId="363"/>
    <cellStyle name="40% - 强调文字颜色 1 2 2" xfId="364"/>
    <cellStyle name="40% - 强调文字颜色 1 2 2 2" xfId="365"/>
    <cellStyle name="40% - 强调文字颜色 1 2 3" xfId="366"/>
    <cellStyle name="40% - 强调文字颜色 2 2 2" xfId="367"/>
    <cellStyle name="40% - 强调文字颜色 2 2 2 2" xfId="368"/>
    <cellStyle name="나쁨 2" xfId="369"/>
    <cellStyle name="40% - 强调文字颜色 2 2 3" xfId="370"/>
    <cellStyle name="40% - 强调文字颜色 3 2 3" xfId="371"/>
    <cellStyle name="检查单元格 2" xfId="372"/>
    <cellStyle name="Linked Cell" xfId="373"/>
    <cellStyle name="40% - 强调文字颜色 4 2 2" xfId="374"/>
    <cellStyle name="40% - 强调文字颜色 4 2 2 2" xfId="375"/>
    <cellStyle name="40% - 强调文字颜色 4 2 3" xfId="376"/>
    <cellStyle name="40% - 强调文字颜色 5 2" xfId="377"/>
    <cellStyle name="Margen" xfId="378"/>
    <cellStyle name="40% - 强调文字颜色 5 2 2" xfId="379"/>
    <cellStyle name="계산" xfId="380"/>
    <cellStyle name="Check Cell" xfId="381"/>
    <cellStyle name="常规 15" xfId="382"/>
    <cellStyle name="40% - 强调文字颜色 5 2 2 2" xfId="383"/>
    <cellStyle name="계산 2" xfId="384"/>
    <cellStyle name="40% - 强调文字颜色 5 2 3" xfId="385"/>
    <cellStyle name="Währung [0]_2001" xfId="386"/>
    <cellStyle name="40% - 强调文字颜色 6 2 2" xfId="387"/>
    <cellStyle name="40% - 强调文字颜色 6 2 2 2" xfId="388"/>
    <cellStyle name="Date" xfId="389"/>
    <cellStyle name="40% - 强调文字颜色 6 2 3" xfId="390"/>
    <cellStyle name="Mon?aire [0]_AR1194" xfId="391"/>
    <cellStyle name="良い" xfId="392"/>
    <cellStyle name="60% - Accent1" xfId="393"/>
    <cellStyle name="常规 2 2" xfId="394"/>
    <cellStyle name="60% - Accent2" xfId="395"/>
    <cellStyle name="Tusenskille_RESULTS" xfId="396"/>
    <cellStyle name="常规 2 3" xfId="397"/>
    <cellStyle name="60% - Accent3" xfId="398"/>
    <cellStyle name="標題 1" xfId="399"/>
    <cellStyle name="常规 2 4" xfId="400"/>
    <cellStyle name="60% - Accent4" xfId="401"/>
    <cellStyle name="per.style" xfId="402"/>
    <cellStyle name="標題 2" xfId="403"/>
    <cellStyle name="常规 2 5" xfId="404"/>
    <cellStyle name="强调文字颜色 4 2" xfId="405"/>
    <cellStyle name="60% - Accent5" xfId="406"/>
    <cellStyle name="標題 3" xfId="407"/>
    <cellStyle name="常规 10 2 10" xfId="408"/>
    <cellStyle name="常规 2 6" xfId="409"/>
    <cellStyle name="60% - Accent6" xfId="410"/>
    <cellStyle name="60% - アクセント 5" xfId="411"/>
    <cellStyle name="Copied" xfId="412"/>
    <cellStyle name="60% - アクセント 6" xfId="413"/>
    <cellStyle name="常规 2 2 3" xfId="414"/>
    <cellStyle name="60% - 강조색1 2 2" xfId="415"/>
    <cellStyle name="60% - 강조색2" xfId="416"/>
    <cellStyle name="60% - 강조색2 2 2" xfId="417"/>
    <cellStyle name="60% - 강조색3" xfId="418"/>
    <cellStyle name="强调文字颜色 6 2" xfId="419"/>
    <cellStyle name="60% - 강조색3 2 2" xfId="420"/>
    <cellStyle name="Währung_2001" xfId="421"/>
    <cellStyle name="60% - 강조색4" xfId="422"/>
    <cellStyle name="60% - 강조색5" xfId="423"/>
    <cellStyle name="60% - 강조색5 2" xfId="424"/>
    <cellStyle name="标题 3 2" xfId="425"/>
    <cellStyle name="60% - 강조색6 2 2" xfId="426"/>
    <cellStyle name="60% - 輔色1" xfId="427"/>
    <cellStyle name="똿뗦먛귟_PRODUCT DETAIL Q1" xfId="428"/>
    <cellStyle name="60% - 輔色2" xfId="429"/>
    <cellStyle name="60% - 輔色3" xfId="430"/>
    <cellStyle name="常规 16 2" xfId="431"/>
    <cellStyle name="Good" xfId="432"/>
    <cellStyle name="常规 10" xfId="433"/>
    <cellStyle name="Valuta [0]_RESULTS" xfId="434"/>
    <cellStyle name="常规 11" xfId="435"/>
    <cellStyle name="60% - 輔色4" xfId="436"/>
    <cellStyle name="60% - 强调文字颜色 5 2" xfId="437"/>
    <cellStyle name="Normal 8" xfId="438"/>
    <cellStyle name="60% - 强调文字颜色 6 2" xfId="439"/>
    <cellStyle name="A¨­￠￢￠O [0]_laroux" xfId="440"/>
    <cellStyle name="Accent2" xfId="441"/>
    <cellStyle name="Accent3" xfId="442"/>
    <cellStyle name="Border" xfId="443"/>
    <cellStyle name="Accent4" xfId="444"/>
    <cellStyle name="Accent5" xfId="445"/>
    <cellStyle name="Accent6" xfId="446"/>
    <cellStyle name="ÄÞ¸¶_94½ÇÀû (2)" xfId="447"/>
    <cellStyle name="AÞ¸¶_INQUIRY ¿?¾÷AßAø " xfId="448"/>
    <cellStyle name="常规 2 3 2" xfId="449"/>
    <cellStyle name="Bad" xfId="450"/>
    <cellStyle name="Normal 11 2" xfId="451"/>
    <cellStyle name="BLE2" xfId="452"/>
    <cellStyle name="C?AØ_¿?¾÷CoE² " xfId="453"/>
    <cellStyle name="Milliers [0]_!!!GO" xfId="454"/>
    <cellStyle name="Moeda_pldt" xfId="455"/>
    <cellStyle name="超链接 10" xfId="456"/>
    <cellStyle name="C￥AØ_¿μ¾÷CoE² " xfId="457"/>
    <cellStyle name="Ç¥ÁØ_AMA-84D" xfId="458"/>
    <cellStyle name="Normal 6" xfId="459"/>
    <cellStyle name="Calc Currency (0)" xfId="460"/>
    <cellStyle name="Calculation" xfId="461"/>
    <cellStyle name="ÇÏÀÌÆÛ¸µÅ©" xfId="462"/>
    <cellStyle name="輔色3" xfId="463"/>
    <cellStyle name="Comma " xfId="464"/>
    <cellStyle name="Comma0" xfId="465"/>
    <cellStyle name="Comma0 - Estilo3" xfId="466"/>
    <cellStyle name="Normal 10" xfId="467"/>
    <cellStyle name="COST1" xfId="468"/>
    <cellStyle name="Euro" xfId="469"/>
    <cellStyle name="Fixed" xfId="470"/>
    <cellStyle name="标题 2 2" xfId="471"/>
    <cellStyle name="常规 5 2 2 2" xfId="472"/>
    <cellStyle name="Grey" xfId="473"/>
    <cellStyle name="푤貫_pldt" xfId="474"/>
    <cellStyle name="Header1" xfId="475"/>
    <cellStyle name="Header2" xfId="476"/>
    <cellStyle name="Heading 1" xfId="477"/>
    <cellStyle name="Input [yellow]" xfId="478"/>
    <cellStyle name="Input Cells" xfId="479"/>
    <cellStyle name="Input_2009 CKYH VP slot price(ver001)" xfId="480"/>
    <cellStyle name="Milliers_!!!GO" xfId="481"/>
    <cellStyle name="Moeda [0]_pldt" xfId="482"/>
    <cellStyle name="常规 14 2" xfId="483"/>
    <cellStyle name="Mon?aire_AR1194" xfId="484"/>
    <cellStyle name="똿뗦먛귟 [0.00]_PRODUCT DETAIL Q1" xfId="485"/>
    <cellStyle name="N" xfId="486"/>
    <cellStyle name="Normal 13" xfId="487"/>
    <cellStyle name="巍葆_94褒瞳 (2)" xfId="488"/>
    <cellStyle name="Percent [2]" xfId="489"/>
    <cellStyle name="Normal 13 2" xfId="490"/>
    <cellStyle name="Normal 14" xfId="491"/>
    <cellStyle name="Normal 17 3" xfId="492"/>
    <cellStyle name="Normal 2" xfId="493"/>
    <cellStyle name="Normal_02 2Q v 1 FT XchRates for Alliance Port Costs Calcs" xfId="494"/>
    <cellStyle name="Normal 2 2" xfId="495"/>
    <cellStyle name="Normal 2 2 3" xfId="496"/>
    <cellStyle name="Normal 2 3" xfId="497"/>
    <cellStyle name="제목 4 2" xfId="498"/>
    <cellStyle name="Normal 2 4" xfId="499"/>
    <cellStyle name="콤마_0e82LYX432mHp4bfOzJV4g9Sr" xfId="500"/>
    <cellStyle name="Normal 24" xfId="501"/>
    <cellStyle name="Normal 3" xfId="502"/>
    <cellStyle name="Normal 4" xfId="503"/>
    <cellStyle name="RevList" xfId="504"/>
    <cellStyle name="Normal 6 2" xfId="505"/>
    <cellStyle name="Normale_RESULTS" xfId="506"/>
    <cellStyle name="Valuta (0)_RESULTS" xfId="507"/>
    <cellStyle name="Output" xfId="508"/>
    <cellStyle name="pricing" xfId="509"/>
    <cellStyle name="Separador de milhares [0]_pldt" xfId="510"/>
    <cellStyle name="Separador de milhares_pldt" xfId="511"/>
    <cellStyle name="Sombra1" xfId="512"/>
    <cellStyle name="Subtotal" xfId="513"/>
    <cellStyle name="常规 2" xfId="514"/>
    <cellStyle name="Title" xfId="515"/>
    <cellStyle name="Total" xfId="516"/>
    <cellStyle name="Warning Text" xfId="517"/>
    <cellStyle name="アクセント 1" xfId="518"/>
    <cellStyle name="アクセント 2" xfId="519"/>
    <cellStyle name="アクセント 3" xfId="520"/>
    <cellStyle name="アクセント 5" xfId="521"/>
    <cellStyle name="チェック セル" xfId="522"/>
    <cellStyle name="メモ" xfId="523"/>
    <cellStyle name="リンク セル" xfId="524"/>
    <cellStyle name="遽_94褒瞳 (2)" xfId="525"/>
    <cellStyle name="강조색3" xfId="526"/>
    <cellStyle name="常规 25" xfId="527"/>
    <cellStyle name="강조색3 2" xfId="528"/>
    <cellStyle name="강조색4" xfId="529"/>
    <cellStyle name="강조색4 2" xfId="530"/>
    <cellStyle name="강조색4 2 2" xfId="531"/>
    <cellStyle name="강조색5" xfId="532"/>
    <cellStyle name="강조색5 2 2" xfId="533"/>
    <cellStyle name="강조색6" xfId="534"/>
    <cellStyle name="備註" xfId="535"/>
    <cellStyle name="标题 1 2" xfId="536"/>
    <cellStyle name="标题 1 3" xfId="537"/>
    <cellStyle name="标题 4 2" xfId="538"/>
    <cellStyle name="標題 4" xfId="539"/>
    <cellStyle name="常规 2 7" xfId="540"/>
    <cellStyle name="常规 21 2 2 2" xfId="541"/>
    <cellStyle name="경고문" xfId="542"/>
    <cellStyle name="계산 2 2" xfId="543"/>
    <cellStyle name="연결된 셀 2 2" xfId="544"/>
    <cellStyle name="差 2" xfId="545"/>
    <cellStyle name="常规 13 2" xfId="546"/>
    <cellStyle name="常规 14" xfId="547"/>
    <cellStyle name="常规 16" xfId="548"/>
    <cellStyle name="常规 18" xfId="549"/>
    <cellStyle name="常规 2 2 2" xfId="550"/>
    <cellStyle name="常规 2 2 2 2" xfId="551"/>
    <cellStyle name="常规 2 3 3" xfId="552"/>
    <cellStyle name="常规 2 3 4" xfId="553"/>
    <cellStyle name="常规 2 4 2" xfId="554"/>
    <cellStyle name="常规 2 4 3" xfId="555"/>
    <cellStyle name="常规 29" xfId="556"/>
    <cellStyle name="常规 3" xfId="557"/>
    <cellStyle name="常规 3 2" xfId="558"/>
    <cellStyle name="常规 3 2 2 2" xfId="559"/>
    <cellStyle name="쿯뱐_PLDT" xfId="560"/>
    <cellStyle name="常规 3 3" xfId="561"/>
    <cellStyle name="常规 3 3 2" xfId="562"/>
    <cellStyle name="常规 3 3 3" xfId="563"/>
    <cellStyle name="常规 3 4" xfId="564"/>
    <cellStyle name="제목 5" xfId="565"/>
    <cellStyle name="常规 3 87" xfId="566"/>
    <cellStyle name="常规 4" xfId="567"/>
    <cellStyle name="常规 4 2" xfId="568"/>
    <cellStyle name="보통 2" xfId="569"/>
    <cellStyle name="常规 4 3" xfId="570"/>
    <cellStyle name="보통 2 2" xfId="571"/>
    <cellStyle name="常规 5 4" xfId="572"/>
    <cellStyle name="常规 4 3 2" xfId="573"/>
    <cellStyle name="常规 4 4" xfId="574"/>
    <cellStyle name="常规 4 5" xfId="575"/>
    <cellStyle name="常规 5 2" xfId="576"/>
    <cellStyle name="常规 5 2 2" xfId="577"/>
    <cellStyle name="常规 5 3" xfId="578"/>
    <cellStyle name="注释 2" xfId="579"/>
    <cellStyle name="常规 6 2" xfId="580"/>
    <cellStyle name="隨後的超連結_APPIV-3~ slottage--stage 1" xfId="581"/>
    <cellStyle name="常规 7" xfId="582"/>
    <cellStyle name="常规 7 2" xfId="583"/>
    <cellStyle name="제목 3 2 2" xfId="584"/>
    <cellStyle name="常规 8" xfId="585"/>
    <cellStyle name="常规 9" xfId="586"/>
    <cellStyle name="常规 9 2" xfId="587"/>
    <cellStyle name="常规_AES LTS 20071031" xfId="588"/>
    <cellStyle name="쿯뱐 [0]_PLDT" xfId="589"/>
    <cellStyle name="常规_AWE LTS 090106 (2)" xfId="590"/>
    <cellStyle name="常规_Sheet1" xfId="591"/>
    <cellStyle name="超链接 2" xfId="592"/>
    <cellStyle name="표준 2 2" xfId="593"/>
    <cellStyle name="輔色2" xfId="594"/>
    <cellStyle name="輔色4" xfId="595"/>
    <cellStyle name="輔色5" xfId="596"/>
    <cellStyle name="輔色6" xfId="597"/>
    <cellStyle name="나쁨" xfId="598"/>
    <cellStyle name="나쁨 2 2" xfId="599"/>
    <cellStyle name="好 2" xfId="600"/>
    <cellStyle name="好_Bunker Cons Budget EURCO" xfId="601"/>
    <cellStyle name="好_KEU Budget bunker 2010FY-29-01-2010" xfId="602"/>
    <cellStyle name="好_KEU Slot Cost Calc 02-02-2010_Simulation (2)" xfId="603"/>
    <cellStyle name="好_NE1-3 2010-03-03" xfId="604"/>
    <cellStyle name="汇总 2" xfId="605"/>
    <cellStyle name="汇总 3" xfId="606"/>
    <cellStyle name="计算 2" xfId="607"/>
    <cellStyle name="檢查儲存格" xfId="608"/>
    <cellStyle name="見出し 1" xfId="609"/>
    <cellStyle name="見出し 2" xfId="610"/>
    <cellStyle name="見出し 3" xfId="611"/>
    <cellStyle name="一般 2 2" xfId="612"/>
    <cellStyle name="見出し 4" xfId="613"/>
    <cellStyle name="解释性文本 2" xfId="614"/>
    <cellStyle name="一般 3 2" xfId="615"/>
    <cellStyle name="連結的儲存格" xfId="616"/>
    <cellStyle name="链接单元格 2" xfId="617"/>
    <cellStyle name="千位分隔 2" xfId="618"/>
    <cellStyle name="千位分隔 2 2" xfId="619"/>
    <cellStyle name="强调文字颜色 2 2" xfId="620"/>
    <cellStyle name="强调文字颜色 3 2" xfId="621"/>
    <cellStyle name="鱔 [0]_94褒瞳 (2)" xfId="622"/>
    <cellStyle name="鱔_94褒瞳 (2)" xfId="623"/>
    <cellStyle name="출력" xfId="624"/>
    <cellStyle name="适中 2" xfId="625"/>
    <cellStyle name="输出 2" xfId="626"/>
    <cellStyle name="巍葆 [0]_94褒瞳 (2)" xfId="627"/>
    <cellStyle name="메모" xfId="628"/>
    <cellStyle name="樣式 1" xfId="629"/>
    <cellStyle name="一般 2" xfId="630"/>
    <cellStyle name="一般 2 2 2" xfId="631"/>
    <cellStyle name="一般 2 3" xfId="632"/>
    <cellStyle name="一般 3 3" xfId="633"/>
    <cellStyle name="믅됞 [0.00]_PRODUCT DETAIL Q1" xfId="634"/>
    <cellStyle name="믅됞_PRODUCT DETAIL Q1" xfId="635"/>
    <cellStyle name="보통" xfId="636"/>
    <cellStyle name="注释 2 2 2" xfId="637"/>
    <cellStyle name="注释 2 3" xfId="638"/>
    <cellStyle name="새귑[0]_BOOK1" xfId="639"/>
    <cellStyle name="설명 텍스트" xfId="640"/>
    <cellStyle name="연결된 셀" xfId="641"/>
    <cellStyle name="설명 텍스트 2" xfId="642"/>
    <cellStyle name="셀 확인" xfId="643"/>
    <cellStyle name="셀 확인 2" xfId="644"/>
    <cellStyle name="셀 확인 2 2" xfId="645"/>
    <cellStyle name="쉼표 [0] 3" xfId="646"/>
    <cellStyle name="쉼표 [0]_FEX PF (200603)" xfId="647"/>
    <cellStyle name="스타일 1" xfId="648"/>
    <cellStyle name="열어본 하이퍼링크" xfId="649"/>
    <cellStyle name="요약" xfId="650"/>
    <cellStyle name="요약 2" xfId="651"/>
    <cellStyle name="입력" xfId="652"/>
    <cellStyle name="입력 2" xfId="653"/>
    <cellStyle name="제목" xfId="654"/>
    <cellStyle name="제목 1" xfId="655"/>
    <cellStyle name="제목 1 2" xfId="656"/>
    <cellStyle name="제목 1 2 2" xfId="657"/>
    <cellStyle name="제목 2" xfId="658"/>
    <cellStyle name="제목 2 2" xfId="659"/>
    <cellStyle name="제목 2 2 2" xfId="660"/>
    <cellStyle name="제목 3" xfId="661"/>
    <cellStyle name="제목 3 2" xfId="662"/>
    <cellStyle name="제목 4" xfId="663"/>
    <cellStyle name="제목 4 2 2" xfId="664"/>
    <cellStyle name="제목 5 2" xfId="665"/>
    <cellStyle name="좋음" xfId="666"/>
    <cellStyle name="좋음 2" xfId="667"/>
    <cellStyle name="좋음 2 2" xfId="668"/>
    <cellStyle name="출력 2" xfId="669"/>
    <cellStyle name="출력 2 2" xfId="670"/>
    <cellStyle name="표준 2" xfId="671"/>
    <cellStyle name="표준_AWE-PDM" xfId="672"/>
    <cellStyle name="푤貫[0]_pldt" xfId="673"/>
    <cellStyle name="하이퍼링크" xfId="6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244"/>
  <sheetViews>
    <sheetView workbookViewId="0">
      <selection activeCell="N21" sqref="N21"/>
    </sheetView>
  </sheetViews>
  <sheetFormatPr defaultColWidth="9" defaultRowHeight="14.25"/>
  <cols>
    <col min="1" max="1" width="24" style="5" customWidth="1"/>
    <col min="2" max="2" width="10" style="79" customWidth="1"/>
    <col min="3" max="4" width="8.625" style="79" customWidth="1"/>
    <col min="5" max="5" width="14.625" style="79" customWidth="1"/>
    <col min="6" max="6" width="5.625" style="73" customWidth="1"/>
    <col min="7" max="7" width="6" style="73" customWidth="1"/>
    <col min="8" max="10" width="12.625" style="5" customWidth="1"/>
    <col min="11" max="11" width="17.375" style="5" customWidth="1"/>
    <col min="12" max="12" width="11.25" style="5" customWidth="1"/>
    <col min="13" max="13" width="17.875" style="5" customWidth="1"/>
    <col min="14" max="14" width="13.25" style="73" customWidth="1"/>
    <col min="15" max="15" width="11.625" style="73" customWidth="1"/>
    <col min="16" max="16" width="8.625" style="73" customWidth="1"/>
    <col min="17" max="20" width="8.625" style="5" customWidth="1"/>
    <col min="21" max="257" width="9" style="5"/>
    <col min="258" max="258" width="18.875" style="5" customWidth="1"/>
    <col min="259" max="259" width="6.625" style="5" customWidth="1"/>
    <col min="260" max="260" width="9.125" style="5" customWidth="1"/>
    <col min="261" max="261" width="4.75" style="5" customWidth="1"/>
    <col min="262" max="262" width="16.25" style="5" customWidth="1"/>
    <col min="263" max="264" width="6" style="5" customWidth="1"/>
    <col min="265" max="265" width="6.375" style="5" customWidth="1"/>
    <col min="266" max="266" width="6.125" style="5" customWidth="1"/>
    <col min="267" max="267" width="7.125" style="5" customWidth="1"/>
    <col min="268" max="268" width="7.625" style="5" customWidth="1"/>
    <col min="269" max="269" width="8.625" style="5" customWidth="1"/>
    <col min="270" max="270" width="7.625" style="5" customWidth="1"/>
    <col min="271" max="271" width="7.375" style="5" customWidth="1"/>
    <col min="272" max="272" width="8.875" style="5" customWidth="1"/>
    <col min="273" max="274" width="8.25" style="5" customWidth="1"/>
    <col min="275" max="513" width="9" style="5"/>
    <col min="514" max="514" width="18.875" style="5" customWidth="1"/>
    <col min="515" max="515" width="6.625" style="5" customWidth="1"/>
    <col min="516" max="516" width="9.125" style="5" customWidth="1"/>
    <col min="517" max="517" width="4.75" style="5" customWidth="1"/>
    <col min="518" max="518" width="16.25" style="5" customWidth="1"/>
    <col min="519" max="520" width="6" style="5" customWidth="1"/>
    <col min="521" max="521" width="6.375" style="5" customWidth="1"/>
    <col min="522" max="522" width="6.125" style="5" customWidth="1"/>
    <col min="523" max="523" width="7.125" style="5" customWidth="1"/>
    <col min="524" max="524" width="7.625" style="5" customWidth="1"/>
    <col min="525" max="525" width="8.625" style="5" customWidth="1"/>
    <col min="526" max="526" width="7.625" style="5" customWidth="1"/>
    <col min="527" max="527" width="7.375" style="5" customWidth="1"/>
    <col min="528" max="528" width="8.875" style="5" customWidth="1"/>
    <col min="529" max="530" width="8.25" style="5" customWidth="1"/>
    <col min="531" max="769" width="9" style="5"/>
    <col min="770" max="770" width="18.875" style="5" customWidth="1"/>
    <col min="771" max="771" width="6.625" style="5" customWidth="1"/>
    <col min="772" max="772" width="9.125" style="5" customWidth="1"/>
    <col min="773" max="773" width="4.75" style="5" customWidth="1"/>
    <col min="774" max="774" width="16.25" style="5" customWidth="1"/>
    <col min="775" max="776" width="6" style="5" customWidth="1"/>
    <col min="777" max="777" width="6.375" style="5" customWidth="1"/>
    <col min="778" max="778" width="6.125" style="5" customWidth="1"/>
    <col min="779" max="779" width="7.125" style="5" customWidth="1"/>
    <col min="780" max="780" width="7.625" style="5" customWidth="1"/>
    <col min="781" max="781" width="8.625" style="5" customWidth="1"/>
    <col min="782" max="782" width="7.625" style="5" customWidth="1"/>
    <col min="783" max="783" width="7.375" style="5" customWidth="1"/>
    <col min="784" max="784" width="8.875" style="5" customWidth="1"/>
    <col min="785" max="786" width="8.25" style="5" customWidth="1"/>
    <col min="787" max="1025" width="9" style="5"/>
    <col min="1026" max="1026" width="18.875" style="5" customWidth="1"/>
    <col min="1027" max="1027" width="6.625" style="5" customWidth="1"/>
    <col min="1028" max="1028" width="9.125" style="5" customWidth="1"/>
    <col min="1029" max="1029" width="4.75" style="5" customWidth="1"/>
    <col min="1030" max="1030" width="16.25" style="5" customWidth="1"/>
    <col min="1031" max="1032" width="6" style="5" customWidth="1"/>
    <col min="1033" max="1033" width="6.375" style="5" customWidth="1"/>
    <col min="1034" max="1034" width="6.125" style="5" customWidth="1"/>
    <col min="1035" max="1035" width="7.125" style="5" customWidth="1"/>
    <col min="1036" max="1036" width="7.625" style="5" customWidth="1"/>
    <col min="1037" max="1037" width="8.625" style="5" customWidth="1"/>
    <col min="1038" max="1038" width="7.625" style="5" customWidth="1"/>
    <col min="1039" max="1039" width="7.375" style="5" customWidth="1"/>
    <col min="1040" max="1040" width="8.875" style="5" customWidth="1"/>
    <col min="1041" max="1042" width="8.25" style="5" customWidth="1"/>
    <col min="1043" max="1281" width="9" style="5"/>
    <col min="1282" max="1282" width="18.875" style="5" customWidth="1"/>
    <col min="1283" max="1283" width="6.625" style="5" customWidth="1"/>
    <col min="1284" max="1284" width="9.125" style="5" customWidth="1"/>
    <col min="1285" max="1285" width="4.75" style="5" customWidth="1"/>
    <col min="1286" max="1286" width="16.25" style="5" customWidth="1"/>
    <col min="1287" max="1288" width="6" style="5" customWidth="1"/>
    <col min="1289" max="1289" width="6.375" style="5" customWidth="1"/>
    <col min="1290" max="1290" width="6.125" style="5" customWidth="1"/>
    <col min="1291" max="1291" width="7.125" style="5" customWidth="1"/>
    <col min="1292" max="1292" width="7.625" style="5" customWidth="1"/>
    <col min="1293" max="1293" width="8.625" style="5" customWidth="1"/>
    <col min="1294" max="1294" width="7.625" style="5" customWidth="1"/>
    <col min="1295" max="1295" width="7.375" style="5" customWidth="1"/>
    <col min="1296" max="1296" width="8.875" style="5" customWidth="1"/>
    <col min="1297" max="1298" width="8.25" style="5" customWidth="1"/>
    <col min="1299" max="1537" width="9" style="5"/>
    <col min="1538" max="1538" width="18.875" style="5" customWidth="1"/>
    <col min="1539" max="1539" width="6.625" style="5" customWidth="1"/>
    <col min="1540" max="1540" width="9.125" style="5" customWidth="1"/>
    <col min="1541" max="1541" width="4.75" style="5" customWidth="1"/>
    <col min="1542" max="1542" width="16.25" style="5" customWidth="1"/>
    <col min="1543" max="1544" width="6" style="5" customWidth="1"/>
    <col min="1545" max="1545" width="6.375" style="5" customWidth="1"/>
    <col min="1546" max="1546" width="6.125" style="5" customWidth="1"/>
    <col min="1547" max="1547" width="7.125" style="5" customWidth="1"/>
    <col min="1548" max="1548" width="7.625" style="5" customWidth="1"/>
    <col min="1549" max="1549" width="8.625" style="5" customWidth="1"/>
    <col min="1550" max="1550" width="7.625" style="5" customWidth="1"/>
    <col min="1551" max="1551" width="7.375" style="5" customWidth="1"/>
    <col min="1552" max="1552" width="8.875" style="5" customWidth="1"/>
    <col min="1553" max="1554" width="8.25" style="5" customWidth="1"/>
    <col min="1555" max="1793" width="9" style="5"/>
    <col min="1794" max="1794" width="18.875" style="5" customWidth="1"/>
    <col min="1795" max="1795" width="6.625" style="5" customWidth="1"/>
    <col min="1796" max="1796" width="9.125" style="5" customWidth="1"/>
    <col min="1797" max="1797" width="4.75" style="5" customWidth="1"/>
    <col min="1798" max="1798" width="16.25" style="5" customWidth="1"/>
    <col min="1799" max="1800" width="6" style="5" customWidth="1"/>
    <col min="1801" max="1801" width="6.375" style="5" customWidth="1"/>
    <col min="1802" max="1802" width="6.125" style="5" customWidth="1"/>
    <col min="1803" max="1803" width="7.125" style="5" customWidth="1"/>
    <col min="1804" max="1804" width="7.625" style="5" customWidth="1"/>
    <col min="1805" max="1805" width="8.625" style="5" customWidth="1"/>
    <col min="1806" max="1806" width="7.625" style="5" customWidth="1"/>
    <col min="1807" max="1807" width="7.375" style="5" customWidth="1"/>
    <col min="1808" max="1808" width="8.875" style="5" customWidth="1"/>
    <col min="1809" max="1810" width="8.25" style="5" customWidth="1"/>
    <col min="1811" max="2049" width="9" style="5"/>
    <col min="2050" max="2050" width="18.875" style="5" customWidth="1"/>
    <col min="2051" max="2051" width="6.625" style="5" customWidth="1"/>
    <col min="2052" max="2052" width="9.125" style="5" customWidth="1"/>
    <col min="2053" max="2053" width="4.75" style="5" customWidth="1"/>
    <col min="2054" max="2054" width="16.25" style="5" customWidth="1"/>
    <col min="2055" max="2056" width="6" style="5" customWidth="1"/>
    <col min="2057" max="2057" width="6.375" style="5" customWidth="1"/>
    <col min="2058" max="2058" width="6.125" style="5" customWidth="1"/>
    <col min="2059" max="2059" width="7.125" style="5" customWidth="1"/>
    <col min="2060" max="2060" width="7.625" style="5" customWidth="1"/>
    <col min="2061" max="2061" width="8.625" style="5" customWidth="1"/>
    <col min="2062" max="2062" width="7.625" style="5" customWidth="1"/>
    <col min="2063" max="2063" width="7.375" style="5" customWidth="1"/>
    <col min="2064" max="2064" width="8.875" style="5" customWidth="1"/>
    <col min="2065" max="2066" width="8.25" style="5" customWidth="1"/>
    <col min="2067" max="2305" width="9" style="5"/>
    <col min="2306" max="2306" width="18.875" style="5" customWidth="1"/>
    <col min="2307" max="2307" width="6.625" style="5" customWidth="1"/>
    <col min="2308" max="2308" width="9.125" style="5" customWidth="1"/>
    <col min="2309" max="2309" width="4.75" style="5" customWidth="1"/>
    <col min="2310" max="2310" width="16.25" style="5" customWidth="1"/>
    <col min="2311" max="2312" width="6" style="5" customWidth="1"/>
    <col min="2313" max="2313" width="6.375" style="5" customWidth="1"/>
    <col min="2314" max="2314" width="6.125" style="5" customWidth="1"/>
    <col min="2315" max="2315" width="7.125" style="5" customWidth="1"/>
    <col min="2316" max="2316" width="7.625" style="5" customWidth="1"/>
    <col min="2317" max="2317" width="8.625" style="5" customWidth="1"/>
    <col min="2318" max="2318" width="7.625" style="5" customWidth="1"/>
    <col min="2319" max="2319" width="7.375" style="5" customWidth="1"/>
    <col min="2320" max="2320" width="8.875" style="5" customWidth="1"/>
    <col min="2321" max="2322" width="8.25" style="5" customWidth="1"/>
    <col min="2323" max="2561" width="9" style="5"/>
    <col min="2562" max="2562" width="18.875" style="5" customWidth="1"/>
    <col min="2563" max="2563" width="6.625" style="5" customWidth="1"/>
    <col min="2564" max="2564" width="9.125" style="5" customWidth="1"/>
    <col min="2565" max="2565" width="4.75" style="5" customWidth="1"/>
    <col min="2566" max="2566" width="16.25" style="5" customWidth="1"/>
    <col min="2567" max="2568" width="6" style="5" customWidth="1"/>
    <col min="2569" max="2569" width="6.375" style="5" customWidth="1"/>
    <col min="2570" max="2570" width="6.125" style="5" customWidth="1"/>
    <col min="2571" max="2571" width="7.125" style="5" customWidth="1"/>
    <col min="2572" max="2572" width="7.625" style="5" customWidth="1"/>
    <col min="2573" max="2573" width="8.625" style="5" customWidth="1"/>
    <col min="2574" max="2574" width="7.625" style="5" customWidth="1"/>
    <col min="2575" max="2575" width="7.375" style="5" customWidth="1"/>
    <col min="2576" max="2576" width="8.875" style="5" customWidth="1"/>
    <col min="2577" max="2578" width="8.25" style="5" customWidth="1"/>
    <col min="2579" max="2817" width="9" style="5"/>
    <col min="2818" max="2818" width="18.875" style="5" customWidth="1"/>
    <col min="2819" max="2819" width="6.625" style="5" customWidth="1"/>
    <col min="2820" max="2820" width="9.125" style="5" customWidth="1"/>
    <col min="2821" max="2821" width="4.75" style="5" customWidth="1"/>
    <col min="2822" max="2822" width="16.25" style="5" customWidth="1"/>
    <col min="2823" max="2824" width="6" style="5" customWidth="1"/>
    <col min="2825" max="2825" width="6.375" style="5" customWidth="1"/>
    <col min="2826" max="2826" width="6.125" style="5" customWidth="1"/>
    <col min="2827" max="2827" width="7.125" style="5" customWidth="1"/>
    <col min="2828" max="2828" width="7.625" style="5" customWidth="1"/>
    <col min="2829" max="2829" width="8.625" style="5" customWidth="1"/>
    <col min="2830" max="2830" width="7.625" style="5" customWidth="1"/>
    <col min="2831" max="2831" width="7.375" style="5" customWidth="1"/>
    <col min="2832" max="2832" width="8.875" style="5" customWidth="1"/>
    <col min="2833" max="2834" width="8.25" style="5" customWidth="1"/>
    <col min="2835" max="3073" width="9" style="5"/>
    <col min="3074" max="3074" width="18.875" style="5" customWidth="1"/>
    <col min="3075" max="3075" width="6.625" style="5" customWidth="1"/>
    <col min="3076" max="3076" width="9.125" style="5" customWidth="1"/>
    <col min="3077" max="3077" width="4.75" style="5" customWidth="1"/>
    <col min="3078" max="3078" width="16.25" style="5" customWidth="1"/>
    <col min="3079" max="3080" width="6" style="5" customWidth="1"/>
    <col min="3081" max="3081" width="6.375" style="5" customWidth="1"/>
    <col min="3082" max="3082" width="6.125" style="5" customWidth="1"/>
    <col min="3083" max="3083" width="7.125" style="5" customWidth="1"/>
    <col min="3084" max="3084" width="7.625" style="5" customWidth="1"/>
    <col min="3085" max="3085" width="8.625" style="5" customWidth="1"/>
    <col min="3086" max="3086" width="7.625" style="5" customWidth="1"/>
    <col min="3087" max="3087" width="7.375" style="5" customWidth="1"/>
    <col min="3088" max="3088" width="8.875" style="5" customWidth="1"/>
    <col min="3089" max="3090" width="8.25" style="5" customWidth="1"/>
    <col min="3091" max="3329" width="9" style="5"/>
    <col min="3330" max="3330" width="18.875" style="5" customWidth="1"/>
    <col min="3331" max="3331" width="6.625" style="5" customWidth="1"/>
    <col min="3332" max="3332" width="9.125" style="5" customWidth="1"/>
    <col min="3333" max="3333" width="4.75" style="5" customWidth="1"/>
    <col min="3334" max="3334" width="16.25" style="5" customWidth="1"/>
    <col min="3335" max="3336" width="6" style="5" customWidth="1"/>
    <col min="3337" max="3337" width="6.375" style="5" customWidth="1"/>
    <col min="3338" max="3338" width="6.125" style="5" customWidth="1"/>
    <col min="3339" max="3339" width="7.125" style="5" customWidth="1"/>
    <col min="3340" max="3340" width="7.625" style="5" customWidth="1"/>
    <col min="3341" max="3341" width="8.625" style="5" customWidth="1"/>
    <col min="3342" max="3342" width="7.625" style="5" customWidth="1"/>
    <col min="3343" max="3343" width="7.375" style="5" customWidth="1"/>
    <col min="3344" max="3344" width="8.875" style="5" customWidth="1"/>
    <col min="3345" max="3346" width="8.25" style="5" customWidth="1"/>
    <col min="3347" max="3585" width="9" style="5"/>
    <col min="3586" max="3586" width="18.875" style="5" customWidth="1"/>
    <col min="3587" max="3587" width="6.625" style="5" customWidth="1"/>
    <col min="3588" max="3588" width="9.125" style="5" customWidth="1"/>
    <col min="3589" max="3589" width="4.75" style="5" customWidth="1"/>
    <col min="3590" max="3590" width="16.25" style="5" customWidth="1"/>
    <col min="3591" max="3592" width="6" style="5" customWidth="1"/>
    <col min="3593" max="3593" width="6.375" style="5" customWidth="1"/>
    <col min="3594" max="3594" width="6.125" style="5" customWidth="1"/>
    <col min="3595" max="3595" width="7.125" style="5" customWidth="1"/>
    <col min="3596" max="3596" width="7.625" style="5" customWidth="1"/>
    <col min="3597" max="3597" width="8.625" style="5" customWidth="1"/>
    <col min="3598" max="3598" width="7.625" style="5" customWidth="1"/>
    <col min="3599" max="3599" width="7.375" style="5" customWidth="1"/>
    <col min="3600" max="3600" width="8.875" style="5" customWidth="1"/>
    <col min="3601" max="3602" width="8.25" style="5" customWidth="1"/>
    <col min="3603" max="3841" width="9" style="5"/>
    <col min="3842" max="3842" width="18.875" style="5" customWidth="1"/>
    <col min="3843" max="3843" width="6.625" style="5" customWidth="1"/>
    <col min="3844" max="3844" width="9.125" style="5" customWidth="1"/>
    <col min="3845" max="3845" width="4.75" style="5" customWidth="1"/>
    <col min="3846" max="3846" width="16.25" style="5" customWidth="1"/>
    <col min="3847" max="3848" width="6" style="5" customWidth="1"/>
    <col min="3849" max="3849" width="6.375" style="5" customWidth="1"/>
    <col min="3850" max="3850" width="6.125" style="5" customWidth="1"/>
    <col min="3851" max="3851" width="7.125" style="5" customWidth="1"/>
    <col min="3852" max="3852" width="7.625" style="5" customWidth="1"/>
    <col min="3853" max="3853" width="8.625" style="5" customWidth="1"/>
    <col min="3854" max="3854" width="7.625" style="5" customWidth="1"/>
    <col min="3855" max="3855" width="7.375" style="5" customWidth="1"/>
    <col min="3856" max="3856" width="8.875" style="5" customWidth="1"/>
    <col min="3857" max="3858" width="8.25" style="5" customWidth="1"/>
    <col min="3859" max="4097" width="9" style="5"/>
    <col min="4098" max="4098" width="18.875" style="5" customWidth="1"/>
    <col min="4099" max="4099" width="6.625" style="5" customWidth="1"/>
    <col min="4100" max="4100" width="9.125" style="5" customWidth="1"/>
    <col min="4101" max="4101" width="4.75" style="5" customWidth="1"/>
    <col min="4102" max="4102" width="16.25" style="5" customWidth="1"/>
    <col min="4103" max="4104" width="6" style="5" customWidth="1"/>
    <col min="4105" max="4105" width="6.375" style="5" customWidth="1"/>
    <col min="4106" max="4106" width="6.125" style="5" customWidth="1"/>
    <col min="4107" max="4107" width="7.125" style="5" customWidth="1"/>
    <col min="4108" max="4108" width="7.625" style="5" customWidth="1"/>
    <col min="4109" max="4109" width="8.625" style="5" customWidth="1"/>
    <col min="4110" max="4110" width="7.625" style="5" customWidth="1"/>
    <col min="4111" max="4111" width="7.375" style="5" customWidth="1"/>
    <col min="4112" max="4112" width="8.875" style="5" customWidth="1"/>
    <col min="4113" max="4114" width="8.25" style="5" customWidth="1"/>
    <col min="4115" max="4353" width="9" style="5"/>
    <col min="4354" max="4354" width="18.875" style="5" customWidth="1"/>
    <col min="4355" max="4355" width="6.625" style="5" customWidth="1"/>
    <col min="4356" max="4356" width="9.125" style="5" customWidth="1"/>
    <col min="4357" max="4357" width="4.75" style="5" customWidth="1"/>
    <col min="4358" max="4358" width="16.25" style="5" customWidth="1"/>
    <col min="4359" max="4360" width="6" style="5" customWidth="1"/>
    <col min="4361" max="4361" width="6.375" style="5" customWidth="1"/>
    <col min="4362" max="4362" width="6.125" style="5" customWidth="1"/>
    <col min="4363" max="4363" width="7.125" style="5" customWidth="1"/>
    <col min="4364" max="4364" width="7.625" style="5" customWidth="1"/>
    <col min="4365" max="4365" width="8.625" style="5" customWidth="1"/>
    <col min="4366" max="4366" width="7.625" style="5" customWidth="1"/>
    <col min="4367" max="4367" width="7.375" style="5" customWidth="1"/>
    <col min="4368" max="4368" width="8.875" style="5" customWidth="1"/>
    <col min="4369" max="4370" width="8.25" style="5" customWidth="1"/>
    <col min="4371" max="4609" width="9" style="5"/>
    <col min="4610" max="4610" width="18.875" style="5" customWidth="1"/>
    <col min="4611" max="4611" width="6.625" style="5" customWidth="1"/>
    <col min="4612" max="4612" width="9.125" style="5" customWidth="1"/>
    <col min="4613" max="4613" width="4.75" style="5" customWidth="1"/>
    <col min="4614" max="4614" width="16.25" style="5" customWidth="1"/>
    <col min="4615" max="4616" width="6" style="5" customWidth="1"/>
    <col min="4617" max="4617" width="6.375" style="5" customWidth="1"/>
    <col min="4618" max="4618" width="6.125" style="5" customWidth="1"/>
    <col min="4619" max="4619" width="7.125" style="5" customWidth="1"/>
    <col min="4620" max="4620" width="7.625" style="5" customWidth="1"/>
    <col min="4621" max="4621" width="8.625" style="5" customWidth="1"/>
    <col min="4622" max="4622" width="7.625" style="5" customWidth="1"/>
    <col min="4623" max="4623" width="7.375" style="5" customWidth="1"/>
    <col min="4624" max="4624" width="8.875" style="5" customWidth="1"/>
    <col min="4625" max="4626" width="8.25" style="5" customWidth="1"/>
    <col min="4627" max="4865" width="9" style="5"/>
    <col min="4866" max="4866" width="18.875" style="5" customWidth="1"/>
    <col min="4867" max="4867" width="6.625" style="5" customWidth="1"/>
    <col min="4868" max="4868" width="9.125" style="5" customWidth="1"/>
    <col min="4869" max="4869" width="4.75" style="5" customWidth="1"/>
    <col min="4870" max="4870" width="16.25" style="5" customWidth="1"/>
    <col min="4871" max="4872" width="6" style="5" customWidth="1"/>
    <col min="4873" max="4873" width="6.375" style="5" customWidth="1"/>
    <col min="4874" max="4874" width="6.125" style="5" customWidth="1"/>
    <col min="4875" max="4875" width="7.125" style="5" customWidth="1"/>
    <col min="4876" max="4876" width="7.625" style="5" customWidth="1"/>
    <col min="4877" max="4877" width="8.625" style="5" customWidth="1"/>
    <col min="4878" max="4878" width="7.625" style="5" customWidth="1"/>
    <col min="4879" max="4879" width="7.375" style="5" customWidth="1"/>
    <col min="4880" max="4880" width="8.875" style="5" customWidth="1"/>
    <col min="4881" max="4882" width="8.25" style="5" customWidth="1"/>
    <col min="4883" max="5121" width="9" style="5"/>
    <col min="5122" max="5122" width="18.875" style="5" customWidth="1"/>
    <col min="5123" max="5123" width="6.625" style="5" customWidth="1"/>
    <col min="5124" max="5124" width="9.125" style="5" customWidth="1"/>
    <col min="5125" max="5125" width="4.75" style="5" customWidth="1"/>
    <col min="5126" max="5126" width="16.25" style="5" customWidth="1"/>
    <col min="5127" max="5128" width="6" style="5" customWidth="1"/>
    <col min="5129" max="5129" width="6.375" style="5" customWidth="1"/>
    <col min="5130" max="5130" width="6.125" style="5" customWidth="1"/>
    <col min="5131" max="5131" width="7.125" style="5" customWidth="1"/>
    <col min="5132" max="5132" width="7.625" style="5" customWidth="1"/>
    <col min="5133" max="5133" width="8.625" style="5" customWidth="1"/>
    <col min="5134" max="5134" width="7.625" style="5" customWidth="1"/>
    <col min="5135" max="5135" width="7.375" style="5" customWidth="1"/>
    <col min="5136" max="5136" width="8.875" style="5" customWidth="1"/>
    <col min="5137" max="5138" width="8.25" style="5" customWidth="1"/>
    <col min="5139" max="5377" width="9" style="5"/>
    <col min="5378" max="5378" width="18.875" style="5" customWidth="1"/>
    <col min="5379" max="5379" width="6.625" style="5" customWidth="1"/>
    <col min="5380" max="5380" width="9.125" style="5" customWidth="1"/>
    <col min="5381" max="5381" width="4.75" style="5" customWidth="1"/>
    <col min="5382" max="5382" width="16.25" style="5" customWidth="1"/>
    <col min="5383" max="5384" width="6" style="5" customWidth="1"/>
    <col min="5385" max="5385" width="6.375" style="5" customWidth="1"/>
    <col min="5386" max="5386" width="6.125" style="5" customWidth="1"/>
    <col min="5387" max="5387" width="7.125" style="5" customWidth="1"/>
    <col min="5388" max="5388" width="7.625" style="5" customWidth="1"/>
    <col min="5389" max="5389" width="8.625" style="5" customWidth="1"/>
    <col min="5390" max="5390" width="7.625" style="5" customWidth="1"/>
    <col min="5391" max="5391" width="7.375" style="5" customWidth="1"/>
    <col min="5392" max="5392" width="8.875" style="5" customWidth="1"/>
    <col min="5393" max="5394" width="8.25" style="5" customWidth="1"/>
    <col min="5395" max="5633" width="9" style="5"/>
    <col min="5634" max="5634" width="18.875" style="5" customWidth="1"/>
    <col min="5635" max="5635" width="6.625" style="5" customWidth="1"/>
    <col min="5636" max="5636" width="9.125" style="5" customWidth="1"/>
    <col min="5637" max="5637" width="4.75" style="5" customWidth="1"/>
    <col min="5638" max="5638" width="16.25" style="5" customWidth="1"/>
    <col min="5639" max="5640" width="6" style="5" customWidth="1"/>
    <col min="5641" max="5641" width="6.375" style="5" customWidth="1"/>
    <col min="5642" max="5642" width="6.125" style="5" customWidth="1"/>
    <col min="5643" max="5643" width="7.125" style="5" customWidth="1"/>
    <col min="5644" max="5644" width="7.625" style="5" customWidth="1"/>
    <col min="5645" max="5645" width="8.625" style="5" customWidth="1"/>
    <col min="5646" max="5646" width="7.625" style="5" customWidth="1"/>
    <col min="5647" max="5647" width="7.375" style="5" customWidth="1"/>
    <col min="5648" max="5648" width="8.875" style="5" customWidth="1"/>
    <col min="5649" max="5650" width="8.25" style="5" customWidth="1"/>
    <col min="5651" max="5889" width="9" style="5"/>
    <col min="5890" max="5890" width="18.875" style="5" customWidth="1"/>
    <col min="5891" max="5891" width="6.625" style="5" customWidth="1"/>
    <col min="5892" max="5892" width="9.125" style="5" customWidth="1"/>
    <col min="5893" max="5893" width="4.75" style="5" customWidth="1"/>
    <col min="5894" max="5894" width="16.25" style="5" customWidth="1"/>
    <col min="5895" max="5896" width="6" style="5" customWidth="1"/>
    <col min="5897" max="5897" width="6.375" style="5" customWidth="1"/>
    <col min="5898" max="5898" width="6.125" style="5" customWidth="1"/>
    <col min="5899" max="5899" width="7.125" style="5" customWidth="1"/>
    <col min="5900" max="5900" width="7.625" style="5" customWidth="1"/>
    <col min="5901" max="5901" width="8.625" style="5" customWidth="1"/>
    <col min="5902" max="5902" width="7.625" style="5" customWidth="1"/>
    <col min="5903" max="5903" width="7.375" style="5" customWidth="1"/>
    <col min="5904" max="5904" width="8.875" style="5" customWidth="1"/>
    <col min="5905" max="5906" width="8.25" style="5" customWidth="1"/>
    <col min="5907" max="6145" width="9" style="5"/>
    <col min="6146" max="6146" width="18.875" style="5" customWidth="1"/>
    <col min="6147" max="6147" width="6.625" style="5" customWidth="1"/>
    <col min="6148" max="6148" width="9.125" style="5" customWidth="1"/>
    <col min="6149" max="6149" width="4.75" style="5" customWidth="1"/>
    <col min="6150" max="6150" width="16.25" style="5" customWidth="1"/>
    <col min="6151" max="6152" width="6" style="5" customWidth="1"/>
    <col min="6153" max="6153" width="6.375" style="5" customWidth="1"/>
    <col min="6154" max="6154" width="6.125" style="5" customWidth="1"/>
    <col min="6155" max="6155" width="7.125" style="5" customWidth="1"/>
    <col min="6156" max="6156" width="7.625" style="5" customWidth="1"/>
    <col min="6157" max="6157" width="8.625" style="5" customWidth="1"/>
    <col min="6158" max="6158" width="7.625" style="5" customWidth="1"/>
    <col min="6159" max="6159" width="7.375" style="5" customWidth="1"/>
    <col min="6160" max="6160" width="8.875" style="5" customWidth="1"/>
    <col min="6161" max="6162" width="8.25" style="5" customWidth="1"/>
    <col min="6163" max="6401" width="9" style="5"/>
    <col min="6402" max="6402" width="18.875" style="5" customWidth="1"/>
    <col min="6403" max="6403" width="6.625" style="5" customWidth="1"/>
    <col min="6404" max="6404" width="9.125" style="5" customWidth="1"/>
    <col min="6405" max="6405" width="4.75" style="5" customWidth="1"/>
    <col min="6406" max="6406" width="16.25" style="5" customWidth="1"/>
    <col min="6407" max="6408" width="6" style="5" customWidth="1"/>
    <col min="6409" max="6409" width="6.375" style="5" customWidth="1"/>
    <col min="6410" max="6410" width="6.125" style="5" customWidth="1"/>
    <col min="6411" max="6411" width="7.125" style="5" customWidth="1"/>
    <col min="6412" max="6412" width="7.625" style="5" customWidth="1"/>
    <col min="6413" max="6413" width="8.625" style="5" customWidth="1"/>
    <col min="6414" max="6414" width="7.625" style="5" customWidth="1"/>
    <col min="6415" max="6415" width="7.375" style="5" customWidth="1"/>
    <col min="6416" max="6416" width="8.875" style="5" customWidth="1"/>
    <col min="6417" max="6418" width="8.25" style="5" customWidth="1"/>
    <col min="6419" max="6657" width="9" style="5"/>
    <col min="6658" max="6658" width="18.875" style="5" customWidth="1"/>
    <col min="6659" max="6659" width="6.625" style="5" customWidth="1"/>
    <col min="6660" max="6660" width="9.125" style="5" customWidth="1"/>
    <col min="6661" max="6661" width="4.75" style="5" customWidth="1"/>
    <col min="6662" max="6662" width="16.25" style="5" customWidth="1"/>
    <col min="6663" max="6664" width="6" style="5" customWidth="1"/>
    <col min="6665" max="6665" width="6.375" style="5" customWidth="1"/>
    <col min="6666" max="6666" width="6.125" style="5" customWidth="1"/>
    <col min="6667" max="6667" width="7.125" style="5" customWidth="1"/>
    <col min="6668" max="6668" width="7.625" style="5" customWidth="1"/>
    <col min="6669" max="6669" width="8.625" style="5" customWidth="1"/>
    <col min="6670" max="6670" width="7.625" style="5" customWidth="1"/>
    <col min="6671" max="6671" width="7.375" style="5" customWidth="1"/>
    <col min="6672" max="6672" width="8.875" style="5" customWidth="1"/>
    <col min="6673" max="6674" width="8.25" style="5" customWidth="1"/>
    <col min="6675" max="6913" width="9" style="5"/>
    <col min="6914" max="6914" width="18.875" style="5" customWidth="1"/>
    <col min="6915" max="6915" width="6.625" style="5" customWidth="1"/>
    <col min="6916" max="6916" width="9.125" style="5" customWidth="1"/>
    <col min="6917" max="6917" width="4.75" style="5" customWidth="1"/>
    <col min="6918" max="6918" width="16.25" style="5" customWidth="1"/>
    <col min="6919" max="6920" width="6" style="5" customWidth="1"/>
    <col min="6921" max="6921" width="6.375" style="5" customWidth="1"/>
    <col min="6922" max="6922" width="6.125" style="5" customWidth="1"/>
    <col min="6923" max="6923" width="7.125" style="5" customWidth="1"/>
    <col min="6924" max="6924" width="7.625" style="5" customWidth="1"/>
    <col min="6925" max="6925" width="8.625" style="5" customWidth="1"/>
    <col min="6926" max="6926" width="7.625" style="5" customWidth="1"/>
    <col min="6927" max="6927" width="7.375" style="5" customWidth="1"/>
    <col min="6928" max="6928" width="8.875" style="5" customWidth="1"/>
    <col min="6929" max="6930" width="8.25" style="5" customWidth="1"/>
    <col min="6931" max="7169" width="9" style="5"/>
    <col min="7170" max="7170" width="18.875" style="5" customWidth="1"/>
    <col min="7171" max="7171" width="6.625" style="5" customWidth="1"/>
    <col min="7172" max="7172" width="9.125" style="5" customWidth="1"/>
    <col min="7173" max="7173" width="4.75" style="5" customWidth="1"/>
    <col min="7174" max="7174" width="16.25" style="5" customWidth="1"/>
    <col min="7175" max="7176" width="6" style="5" customWidth="1"/>
    <col min="7177" max="7177" width="6.375" style="5" customWidth="1"/>
    <col min="7178" max="7178" width="6.125" style="5" customWidth="1"/>
    <col min="7179" max="7179" width="7.125" style="5" customWidth="1"/>
    <col min="7180" max="7180" width="7.625" style="5" customWidth="1"/>
    <col min="7181" max="7181" width="8.625" style="5" customWidth="1"/>
    <col min="7182" max="7182" width="7.625" style="5" customWidth="1"/>
    <col min="7183" max="7183" width="7.375" style="5" customWidth="1"/>
    <col min="7184" max="7184" width="8.875" style="5" customWidth="1"/>
    <col min="7185" max="7186" width="8.25" style="5" customWidth="1"/>
    <col min="7187" max="7425" width="9" style="5"/>
    <col min="7426" max="7426" width="18.875" style="5" customWidth="1"/>
    <col min="7427" max="7427" width="6.625" style="5" customWidth="1"/>
    <col min="7428" max="7428" width="9.125" style="5" customWidth="1"/>
    <col min="7429" max="7429" width="4.75" style="5" customWidth="1"/>
    <col min="7430" max="7430" width="16.25" style="5" customWidth="1"/>
    <col min="7431" max="7432" width="6" style="5" customWidth="1"/>
    <col min="7433" max="7433" width="6.375" style="5" customWidth="1"/>
    <col min="7434" max="7434" width="6.125" style="5" customWidth="1"/>
    <col min="7435" max="7435" width="7.125" style="5" customWidth="1"/>
    <col min="7436" max="7436" width="7.625" style="5" customWidth="1"/>
    <col min="7437" max="7437" width="8.625" style="5" customWidth="1"/>
    <col min="7438" max="7438" width="7.625" style="5" customWidth="1"/>
    <col min="7439" max="7439" width="7.375" style="5" customWidth="1"/>
    <col min="7440" max="7440" width="8.875" style="5" customWidth="1"/>
    <col min="7441" max="7442" width="8.25" style="5" customWidth="1"/>
    <col min="7443" max="7681" width="9" style="5"/>
    <col min="7682" max="7682" width="18.875" style="5" customWidth="1"/>
    <col min="7683" max="7683" width="6.625" style="5" customWidth="1"/>
    <col min="7684" max="7684" width="9.125" style="5" customWidth="1"/>
    <col min="7685" max="7685" width="4.75" style="5" customWidth="1"/>
    <col min="7686" max="7686" width="16.25" style="5" customWidth="1"/>
    <col min="7687" max="7688" width="6" style="5" customWidth="1"/>
    <col min="7689" max="7689" width="6.375" style="5" customWidth="1"/>
    <col min="7690" max="7690" width="6.125" style="5" customWidth="1"/>
    <col min="7691" max="7691" width="7.125" style="5" customWidth="1"/>
    <col min="7692" max="7692" width="7.625" style="5" customWidth="1"/>
    <col min="7693" max="7693" width="8.625" style="5" customWidth="1"/>
    <col min="7694" max="7694" width="7.625" style="5" customWidth="1"/>
    <col min="7695" max="7695" width="7.375" style="5" customWidth="1"/>
    <col min="7696" max="7696" width="8.875" style="5" customWidth="1"/>
    <col min="7697" max="7698" width="8.25" style="5" customWidth="1"/>
    <col min="7699" max="7937" width="9" style="5"/>
    <col min="7938" max="7938" width="18.875" style="5" customWidth="1"/>
    <col min="7939" max="7939" width="6.625" style="5" customWidth="1"/>
    <col min="7940" max="7940" width="9.125" style="5" customWidth="1"/>
    <col min="7941" max="7941" width="4.75" style="5" customWidth="1"/>
    <col min="7942" max="7942" width="16.25" style="5" customWidth="1"/>
    <col min="7943" max="7944" width="6" style="5" customWidth="1"/>
    <col min="7945" max="7945" width="6.375" style="5" customWidth="1"/>
    <col min="7946" max="7946" width="6.125" style="5" customWidth="1"/>
    <col min="7947" max="7947" width="7.125" style="5" customWidth="1"/>
    <col min="7948" max="7948" width="7.625" style="5" customWidth="1"/>
    <col min="7949" max="7949" width="8.625" style="5" customWidth="1"/>
    <col min="7950" max="7950" width="7.625" style="5" customWidth="1"/>
    <col min="7951" max="7951" width="7.375" style="5" customWidth="1"/>
    <col min="7952" max="7952" width="8.875" style="5" customWidth="1"/>
    <col min="7953" max="7954" width="8.25" style="5" customWidth="1"/>
    <col min="7955" max="8193" width="9" style="5"/>
    <col min="8194" max="8194" width="18.875" style="5" customWidth="1"/>
    <col min="8195" max="8195" width="6.625" style="5" customWidth="1"/>
    <col min="8196" max="8196" width="9.125" style="5" customWidth="1"/>
    <col min="8197" max="8197" width="4.75" style="5" customWidth="1"/>
    <col min="8198" max="8198" width="16.25" style="5" customWidth="1"/>
    <col min="8199" max="8200" width="6" style="5" customWidth="1"/>
    <col min="8201" max="8201" width="6.375" style="5" customWidth="1"/>
    <col min="8202" max="8202" width="6.125" style="5" customWidth="1"/>
    <col min="8203" max="8203" width="7.125" style="5" customWidth="1"/>
    <col min="8204" max="8204" width="7.625" style="5" customWidth="1"/>
    <col min="8205" max="8205" width="8.625" style="5" customWidth="1"/>
    <col min="8206" max="8206" width="7.625" style="5" customWidth="1"/>
    <col min="8207" max="8207" width="7.375" style="5" customWidth="1"/>
    <col min="8208" max="8208" width="8.875" style="5" customWidth="1"/>
    <col min="8209" max="8210" width="8.25" style="5" customWidth="1"/>
    <col min="8211" max="8449" width="9" style="5"/>
    <col min="8450" max="8450" width="18.875" style="5" customWidth="1"/>
    <col min="8451" max="8451" width="6.625" style="5" customWidth="1"/>
    <col min="8452" max="8452" width="9.125" style="5" customWidth="1"/>
    <col min="8453" max="8453" width="4.75" style="5" customWidth="1"/>
    <col min="8454" max="8454" width="16.25" style="5" customWidth="1"/>
    <col min="8455" max="8456" width="6" style="5" customWidth="1"/>
    <col min="8457" max="8457" width="6.375" style="5" customWidth="1"/>
    <col min="8458" max="8458" width="6.125" style="5" customWidth="1"/>
    <col min="8459" max="8459" width="7.125" style="5" customWidth="1"/>
    <col min="8460" max="8460" width="7.625" style="5" customWidth="1"/>
    <col min="8461" max="8461" width="8.625" style="5" customWidth="1"/>
    <col min="8462" max="8462" width="7.625" style="5" customWidth="1"/>
    <col min="8463" max="8463" width="7.375" style="5" customWidth="1"/>
    <col min="8464" max="8464" width="8.875" style="5" customWidth="1"/>
    <col min="8465" max="8466" width="8.25" style="5" customWidth="1"/>
    <col min="8467" max="8705" width="9" style="5"/>
    <col min="8706" max="8706" width="18.875" style="5" customWidth="1"/>
    <col min="8707" max="8707" width="6.625" style="5" customWidth="1"/>
    <col min="8708" max="8708" width="9.125" style="5" customWidth="1"/>
    <col min="8709" max="8709" width="4.75" style="5" customWidth="1"/>
    <col min="8710" max="8710" width="16.25" style="5" customWidth="1"/>
    <col min="8711" max="8712" width="6" style="5" customWidth="1"/>
    <col min="8713" max="8713" width="6.375" style="5" customWidth="1"/>
    <col min="8714" max="8714" width="6.125" style="5" customWidth="1"/>
    <col min="8715" max="8715" width="7.125" style="5" customWidth="1"/>
    <col min="8716" max="8716" width="7.625" style="5" customWidth="1"/>
    <col min="8717" max="8717" width="8.625" style="5" customWidth="1"/>
    <col min="8718" max="8718" width="7.625" style="5" customWidth="1"/>
    <col min="8719" max="8719" width="7.375" style="5" customWidth="1"/>
    <col min="8720" max="8720" width="8.875" style="5" customWidth="1"/>
    <col min="8721" max="8722" width="8.25" style="5" customWidth="1"/>
    <col min="8723" max="8961" width="9" style="5"/>
    <col min="8962" max="8962" width="18.875" style="5" customWidth="1"/>
    <col min="8963" max="8963" width="6.625" style="5" customWidth="1"/>
    <col min="8964" max="8964" width="9.125" style="5" customWidth="1"/>
    <col min="8965" max="8965" width="4.75" style="5" customWidth="1"/>
    <col min="8966" max="8966" width="16.25" style="5" customWidth="1"/>
    <col min="8967" max="8968" width="6" style="5" customWidth="1"/>
    <col min="8969" max="8969" width="6.375" style="5" customWidth="1"/>
    <col min="8970" max="8970" width="6.125" style="5" customWidth="1"/>
    <col min="8971" max="8971" width="7.125" style="5" customWidth="1"/>
    <col min="8972" max="8972" width="7.625" style="5" customWidth="1"/>
    <col min="8973" max="8973" width="8.625" style="5" customWidth="1"/>
    <col min="8974" max="8974" width="7.625" style="5" customWidth="1"/>
    <col min="8975" max="8975" width="7.375" style="5" customWidth="1"/>
    <col min="8976" max="8976" width="8.875" style="5" customWidth="1"/>
    <col min="8977" max="8978" width="8.25" style="5" customWidth="1"/>
    <col min="8979" max="9217" width="9" style="5"/>
    <col min="9218" max="9218" width="18.875" style="5" customWidth="1"/>
    <col min="9219" max="9219" width="6.625" style="5" customWidth="1"/>
    <col min="9220" max="9220" width="9.125" style="5" customWidth="1"/>
    <col min="9221" max="9221" width="4.75" style="5" customWidth="1"/>
    <col min="9222" max="9222" width="16.25" style="5" customWidth="1"/>
    <col min="9223" max="9224" width="6" style="5" customWidth="1"/>
    <col min="9225" max="9225" width="6.375" style="5" customWidth="1"/>
    <col min="9226" max="9226" width="6.125" style="5" customWidth="1"/>
    <col min="9227" max="9227" width="7.125" style="5" customWidth="1"/>
    <col min="9228" max="9228" width="7.625" style="5" customWidth="1"/>
    <col min="9229" max="9229" width="8.625" style="5" customWidth="1"/>
    <col min="9230" max="9230" width="7.625" style="5" customWidth="1"/>
    <col min="9231" max="9231" width="7.375" style="5" customWidth="1"/>
    <col min="9232" max="9232" width="8.875" style="5" customWidth="1"/>
    <col min="9233" max="9234" width="8.25" style="5" customWidth="1"/>
    <col min="9235" max="9473" width="9" style="5"/>
    <col min="9474" max="9474" width="18.875" style="5" customWidth="1"/>
    <col min="9475" max="9475" width="6.625" style="5" customWidth="1"/>
    <col min="9476" max="9476" width="9.125" style="5" customWidth="1"/>
    <col min="9477" max="9477" width="4.75" style="5" customWidth="1"/>
    <col min="9478" max="9478" width="16.25" style="5" customWidth="1"/>
    <col min="9479" max="9480" width="6" style="5" customWidth="1"/>
    <col min="9481" max="9481" width="6.375" style="5" customWidth="1"/>
    <col min="9482" max="9482" width="6.125" style="5" customWidth="1"/>
    <col min="9483" max="9483" width="7.125" style="5" customWidth="1"/>
    <col min="9484" max="9484" width="7.625" style="5" customWidth="1"/>
    <col min="9485" max="9485" width="8.625" style="5" customWidth="1"/>
    <col min="9486" max="9486" width="7.625" style="5" customWidth="1"/>
    <col min="9487" max="9487" width="7.375" style="5" customWidth="1"/>
    <col min="9488" max="9488" width="8.875" style="5" customWidth="1"/>
    <col min="9489" max="9490" width="8.25" style="5" customWidth="1"/>
    <col min="9491" max="9729" width="9" style="5"/>
    <col min="9730" max="9730" width="18.875" style="5" customWidth="1"/>
    <col min="9731" max="9731" width="6.625" style="5" customWidth="1"/>
    <col min="9732" max="9732" width="9.125" style="5" customWidth="1"/>
    <col min="9733" max="9733" width="4.75" style="5" customWidth="1"/>
    <col min="9734" max="9734" width="16.25" style="5" customWidth="1"/>
    <col min="9735" max="9736" width="6" style="5" customWidth="1"/>
    <col min="9737" max="9737" width="6.375" style="5" customWidth="1"/>
    <col min="9738" max="9738" width="6.125" style="5" customWidth="1"/>
    <col min="9739" max="9739" width="7.125" style="5" customWidth="1"/>
    <col min="9740" max="9740" width="7.625" style="5" customWidth="1"/>
    <col min="9741" max="9741" width="8.625" style="5" customWidth="1"/>
    <col min="9742" max="9742" width="7.625" style="5" customWidth="1"/>
    <col min="9743" max="9743" width="7.375" style="5" customWidth="1"/>
    <col min="9744" max="9744" width="8.875" style="5" customWidth="1"/>
    <col min="9745" max="9746" width="8.25" style="5" customWidth="1"/>
    <col min="9747" max="9985" width="9" style="5"/>
    <col min="9986" max="9986" width="18.875" style="5" customWidth="1"/>
    <col min="9987" max="9987" width="6.625" style="5" customWidth="1"/>
    <col min="9988" max="9988" width="9.125" style="5" customWidth="1"/>
    <col min="9989" max="9989" width="4.75" style="5" customWidth="1"/>
    <col min="9990" max="9990" width="16.25" style="5" customWidth="1"/>
    <col min="9991" max="9992" width="6" style="5" customWidth="1"/>
    <col min="9993" max="9993" width="6.375" style="5" customWidth="1"/>
    <col min="9994" max="9994" width="6.125" style="5" customWidth="1"/>
    <col min="9995" max="9995" width="7.125" style="5" customWidth="1"/>
    <col min="9996" max="9996" width="7.625" style="5" customWidth="1"/>
    <col min="9997" max="9997" width="8.625" style="5" customWidth="1"/>
    <col min="9998" max="9998" width="7.625" style="5" customWidth="1"/>
    <col min="9999" max="9999" width="7.375" style="5" customWidth="1"/>
    <col min="10000" max="10000" width="8.875" style="5" customWidth="1"/>
    <col min="10001" max="10002" width="8.25" style="5" customWidth="1"/>
    <col min="10003" max="10241" width="9" style="5"/>
    <col min="10242" max="10242" width="18.875" style="5" customWidth="1"/>
    <col min="10243" max="10243" width="6.625" style="5" customWidth="1"/>
    <col min="10244" max="10244" width="9.125" style="5" customWidth="1"/>
    <col min="10245" max="10245" width="4.75" style="5" customWidth="1"/>
    <col min="10246" max="10246" width="16.25" style="5" customWidth="1"/>
    <col min="10247" max="10248" width="6" style="5" customWidth="1"/>
    <col min="10249" max="10249" width="6.375" style="5" customWidth="1"/>
    <col min="10250" max="10250" width="6.125" style="5" customWidth="1"/>
    <col min="10251" max="10251" width="7.125" style="5" customWidth="1"/>
    <col min="10252" max="10252" width="7.625" style="5" customWidth="1"/>
    <col min="10253" max="10253" width="8.625" style="5" customWidth="1"/>
    <col min="10254" max="10254" width="7.625" style="5" customWidth="1"/>
    <col min="10255" max="10255" width="7.375" style="5" customWidth="1"/>
    <col min="10256" max="10256" width="8.875" style="5" customWidth="1"/>
    <col min="10257" max="10258" width="8.25" style="5" customWidth="1"/>
    <col min="10259" max="10497" width="9" style="5"/>
    <col min="10498" max="10498" width="18.875" style="5" customWidth="1"/>
    <col min="10499" max="10499" width="6.625" style="5" customWidth="1"/>
    <col min="10500" max="10500" width="9.125" style="5" customWidth="1"/>
    <col min="10501" max="10501" width="4.75" style="5" customWidth="1"/>
    <col min="10502" max="10502" width="16.25" style="5" customWidth="1"/>
    <col min="10503" max="10504" width="6" style="5" customWidth="1"/>
    <col min="10505" max="10505" width="6.375" style="5" customWidth="1"/>
    <col min="10506" max="10506" width="6.125" style="5" customWidth="1"/>
    <col min="10507" max="10507" width="7.125" style="5" customWidth="1"/>
    <col min="10508" max="10508" width="7.625" style="5" customWidth="1"/>
    <col min="10509" max="10509" width="8.625" style="5" customWidth="1"/>
    <col min="10510" max="10510" width="7.625" style="5" customWidth="1"/>
    <col min="10511" max="10511" width="7.375" style="5" customWidth="1"/>
    <col min="10512" max="10512" width="8.875" style="5" customWidth="1"/>
    <col min="10513" max="10514" width="8.25" style="5" customWidth="1"/>
    <col min="10515" max="10753" width="9" style="5"/>
    <col min="10754" max="10754" width="18.875" style="5" customWidth="1"/>
    <col min="10755" max="10755" width="6.625" style="5" customWidth="1"/>
    <col min="10756" max="10756" width="9.125" style="5" customWidth="1"/>
    <col min="10757" max="10757" width="4.75" style="5" customWidth="1"/>
    <col min="10758" max="10758" width="16.25" style="5" customWidth="1"/>
    <col min="10759" max="10760" width="6" style="5" customWidth="1"/>
    <col min="10761" max="10761" width="6.375" style="5" customWidth="1"/>
    <col min="10762" max="10762" width="6.125" style="5" customWidth="1"/>
    <col min="10763" max="10763" width="7.125" style="5" customWidth="1"/>
    <col min="10764" max="10764" width="7.625" style="5" customWidth="1"/>
    <col min="10765" max="10765" width="8.625" style="5" customWidth="1"/>
    <col min="10766" max="10766" width="7.625" style="5" customWidth="1"/>
    <col min="10767" max="10767" width="7.375" style="5" customWidth="1"/>
    <col min="10768" max="10768" width="8.875" style="5" customWidth="1"/>
    <col min="10769" max="10770" width="8.25" style="5" customWidth="1"/>
    <col min="10771" max="11009" width="9" style="5"/>
    <col min="11010" max="11010" width="18.875" style="5" customWidth="1"/>
    <col min="11011" max="11011" width="6.625" style="5" customWidth="1"/>
    <col min="11012" max="11012" width="9.125" style="5" customWidth="1"/>
    <col min="11013" max="11013" width="4.75" style="5" customWidth="1"/>
    <col min="11014" max="11014" width="16.25" style="5" customWidth="1"/>
    <col min="11015" max="11016" width="6" style="5" customWidth="1"/>
    <col min="11017" max="11017" width="6.375" style="5" customWidth="1"/>
    <col min="11018" max="11018" width="6.125" style="5" customWidth="1"/>
    <col min="11019" max="11019" width="7.125" style="5" customWidth="1"/>
    <col min="11020" max="11020" width="7.625" style="5" customWidth="1"/>
    <col min="11021" max="11021" width="8.625" style="5" customWidth="1"/>
    <col min="11022" max="11022" width="7.625" style="5" customWidth="1"/>
    <col min="11023" max="11023" width="7.375" style="5" customWidth="1"/>
    <col min="11024" max="11024" width="8.875" style="5" customWidth="1"/>
    <col min="11025" max="11026" width="8.25" style="5" customWidth="1"/>
    <col min="11027" max="11265" width="9" style="5"/>
    <col min="11266" max="11266" width="18.875" style="5" customWidth="1"/>
    <col min="11267" max="11267" width="6.625" style="5" customWidth="1"/>
    <col min="11268" max="11268" width="9.125" style="5" customWidth="1"/>
    <col min="11269" max="11269" width="4.75" style="5" customWidth="1"/>
    <col min="11270" max="11270" width="16.25" style="5" customWidth="1"/>
    <col min="11271" max="11272" width="6" style="5" customWidth="1"/>
    <col min="11273" max="11273" width="6.375" style="5" customWidth="1"/>
    <col min="11274" max="11274" width="6.125" style="5" customWidth="1"/>
    <col min="11275" max="11275" width="7.125" style="5" customWidth="1"/>
    <col min="11276" max="11276" width="7.625" style="5" customWidth="1"/>
    <col min="11277" max="11277" width="8.625" style="5" customWidth="1"/>
    <col min="11278" max="11278" width="7.625" style="5" customWidth="1"/>
    <col min="11279" max="11279" width="7.375" style="5" customWidth="1"/>
    <col min="11280" max="11280" width="8.875" style="5" customWidth="1"/>
    <col min="11281" max="11282" width="8.25" style="5" customWidth="1"/>
    <col min="11283" max="11521" width="9" style="5"/>
    <col min="11522" max="11522" width="18.875" style="5" customWidth="1"/>
    <col min="11523" max="11523" width="6.625" style="5" customWidth="1"/>
    <col min="11524" max="11524" width="9.125" style="5" customWidth="1"/>
    <col min="11525" max="11525" width="4.75" style="5" customWidth="1"/>
    <col min="11526" max="11526" width="16.25" style="5" customWidth="1"/>
    <col min="11527" max="11528" width="6" style="5" customWidth="1"/>
    <col min="11529" max="11529" width="6.375" style="5" customWidth="1"/>
    <col min="11530" max="11530" width="6.125" style="5" customWidth="1"/>
    <col min="11531" max="11531" width="7.125" style="5" customWidth="1"/>
    <col min="11532" max="11532" width="7.625" style="5" customWidth="1"/>
    <col min="11533" max="11533" width="8.625" style="5" customWidth="1"/>
    <col min="11534" max="11534" width="7.625" style="5" customWidth="1"/>
    <col min="11535" max="11535" width="7.375" style="5" customWidth="1"/>
    <col min="11536" max="11536" width="8.875" style="5" customWidth="1"/>
    <col min="11537" max="11538" width="8.25" style="5" customWidth="1"/>
    <col min="11539" max="11777" width="9" style="5"/>
    <col min="11778" max="11778" width="18.875" style="5" customWidth="1"/>
    <col min="11779" max="11779" width="6.625" style="5" customWidth="1"/>
    <col min="11780" max="11780" width="9.125" style="5" customWidth="1"/>
    <col min="11781" max="11781" width="4.75" style="5" customWidth="1"/>
    <col min="11782" max="11782" width="16.25" style="5" customWidth="1"/>
    <col min="11783" max="11784" width="6" style="5" customWidth="1"/>
    <col min="11785" max="11785" width="6.375" style="5" customWidth="1"/>
    <col min="11786" max="11786" width="6.125" style="5" customWidth="1"/>
    <col min="11787" max="11787" width="7.125" style="5" customWidth="1"/>
    <col min="11788" max="11788" width="7.625" style="5" customWidth="1"/>
    <col min="11789" max="11789" width="8.625" style="5" customWidth="1"/>
    <col min="11790" max="11790" width="7.625" style="5" customWidth="1"/>
    <col min="11791" max="11791" width="7.375" style="5" customWidth="1"/>
    <col min="11792" max="11792" width="8.875" style="5" customWidth="1"/>
    <col min="11793" max="11794" width="8.25" style="5" customWidth="1"/>
    <col min="11795" max="12033" width="9" style="5"/>
    <col min="12034" max="12034" width="18.875" style="5" customWidth="1"/>
    <col min="12035" max="12035" width="6.625" style="5" customWidth="1"/>
    <col min="12036" max="12036" width="9.125" style="5" customWidth="1"/>
    <col min="12037" max="12037" width="4.75" style="5" customWidth="1"/>
    <col min="12038" max="12038" width="16.25" style="5" customWidth="1"/>
    <col min="12039" max="12040" width="6" style="5" customWidth="1"/>
    <col min="12041" max="12041" width="6.375" style="5" customWidth="1"/>
    <col min="12042" max="12042" width="6.125" style="5" customWidth="1"/>
    <col min="12043" max="12043" width="7.125" style="5" customWidth="1"/>
    <col min="12044" max="12044" width="7.625" style="5" customWidth="1"/>
    <col min="12045" max="12045" width="8.625" style="5" customWidth="1"/>
    <col min="12046" max="12046" width="7.625" style="5" customWidth="1"/>
    <col min="12047" max="12047" width="7.375" style="5" customWidth="1"/>
    <col min="12048" max="12048" width="8.875" style="5" customWidth="1"/>
    <col min="12049" max="12050" width="8.25" style="5" customWidth="1"/>
    <col min="12051" max="12289" width="9" style="5"/>
    <col min="12290" max="12290" width="18.875" style="5" customWidth="1"/>
    <col min="12291" max="12291" width="6.625" style="5" customWidth="1"/>
    <col min="12292" max="12292" width="9.125" style="5" customWidth="1"/>
    <col min="12293" max="12293" width="4.75" style="5" customWidth="1"/>
    <col min="12294" max="12294" width="16.25" style="5" customWidth="1"/>
    <col min="12295" max="12296" width="6" style="5" customWidth="1"/>
    <col min="12297" max="12297" width="6.375" style="5" customWidth="1"/>
    <col min="12298" max="12298" width="6.125" style="5" customWidth="1"/>
    <col min="12299" max="12299" width="7.125" style="5" customWidth="1"/>
    <col min="12300" max="12300" width="7.625" style="5" customWidth="1"/>
    <col min="12301" max="12301" width="8.625" style="5" customWidth="1"/>
    <col min="12302" max="12302" width="7.625" style="5" customWidth="1"/>
    <col min="12303" max="12303" width="7.375" style="5" customWidth="1"/>
    <col min="12304" max="12304" width="8.875" style="5" customWidth="1"/>
    <col min="12305" max="12306" width="8.25" style="5" customWidth="1"/>
    <col min="12307" max="12545" width="9" style="5"/>
    <col min="12546" max="12546" width="18.875" style="5" customWidth="1"/>
    <col min="12547" max="12547" width="6.625" style="5" customWidth="1"/>
    <col min="12548" max="12548" width="9.125" style="5" customWidth="1"/>
    <col min="12549" max="12549" width="4.75" style="5" customWidth="1"/>
    <col min="12550" max="12550" width="16.25" style="5" customWidth="1"/>
    <col min="12551" max="12552" width="6" style="5" customWidth="1"/>
    <col min="12553" max="12553" width="6.375" style="5" customWidth="1"/>
    <col min="12554" max="12554" width="6.125" style="5" customWidth="1"/>
    <col min="12555" max="12555" width="7.125" style="5" customWidth="1"/>
    <col min="12556" max="12556" width="7.625" style="5" customWidth="1"/>
    <col min="12557" max="12557" width="8.625" style="5" customWidth="1"/>
    <col min="12558" max="12558" width="7.625" style="5" customWidth="1"/>
    <col min="12559" max="12559" width="7.375" style="5" customWidth="1"/>
    <col min="12560" max="12560" width="8.875" style="5" customWidth="1"/>
    <col min="12561" max="12562" width="8.25" style="5" customWidth="1"/>
    <col min="12563" max="12801" width="9" style="5"/>
    <col min="12802" max="12802" width="18.875" style="5" customWidth="1"/>
    <col min="12803" max="12803" width="6.625" style="5" customWidth="1"/>
    <col min="12804" max="12804" width="9.125" style="5" customWidth="1"/>
    <col min="12805" max="12805" width="4.75" style="5" customWidth="1"/>
    <col min="12806" max="12806" width="16.25" style="5" customWidth="1"/>
    <col min="12807" max="12808" width="6" style="5" customWidth="1"/>
    <col min="12809" max="12809" width="6.375" style="5" customWidth="1"/>
    <col min="12810" max="12810" width="6.125" style="5" customWidth="1"/>
    <col min="12811" max="12811" width="7.125" style="5" customWidth="1"/>
    <col min="12812" max="12812" width="7.625" style="5" customWidth="1"/>
    <col min="12813" max="12813" width="8.625" style="5" customWidth="1"/>
    <col min="12814" max="12814" width="7.625" style="5" customWidth="1"/>
    <col min="12815" max="12815" width="7.375" style="5" customWidth="1"/>
    <col min="12816" max="12816" width="8.875" style="5" customWidth="1"/>
    <col min="12817" max="12818" width="8.25" style="5" customWidth="1"/>
    <col min="12819" max="13057" width="9" style="5"/>
    <col min="13058" max="13058" width="18.875" style="5" customWidth="1"/>
    <col min="13059" max="13059" width="6.625" style="5" customWidth="1"/>
    <col min="13060" max="13060" width="9.125" style="5" customWidth="1"/>
    <col min="13061" max="13061" width="4.75" style="5" customWidth="1"/>
    <col min="13062" max="13062" width="16.25" style="5" customWidth="1"/>
    <col min="13063" max="13064" width="6" style="5" customWidth="1"/>
    <col min="13065" max="13065" width="6.375" style="5" customWidth="1"/>
    <col min="13066" max="13066" width="6.125" style="5" customWidth="1"/>
    <col min="13067" max="13067" width="7.125" style="5" customWidth="1"/>
    <col min="13068" max="13068" width="7.625" style="5" customWidth="1"/>
    <col min="13069" max="13069" width="8.625" style="5" customWidth="1"/>
    <col min="13070" max="13070" width="7.625" style="5" customWidth="1"/>
    <col min="13071" max="13071" width="7.375" style="5" customWidth="1"/>
    <col min="13072" max="13072" width="8.875" style="5" customWidth="1"/>
    <col min="13073" max="13074" width="8.25" style="5" customWidth="1"/>
    <col min="13075" max="13313" width="9" style="5"/>
    <col min="13314" max="13314" width="18.875" style="5" customWidth="1"/>
    <col min="13315" max="13315" width="6.625" style="5" customWidth="1"/>
    <col min="13316" max="13316" width="9.125" style="5" customWidth="1"/>
    <col min="13317" max="13317" width="4.75" style="5" customWidth="1"/>
    <col min="13318" max="13318" width="16.25" style="5" customWidth="1"/>
    <col min="13319" max="13320" width="6" style="5" customWidth="1"/>
    <col min="13321" max="13321" width="6.375" style="5" customWidth="1"/>
    <col min="13322" max="13322" width="6.125" style="5" customWidth="1"/>
    <col min="13323" max="13323" width="7.125" style="5" customWidth="1"/>
    <col min="13324" max="13324" width="7.625" style="5" customWidth="1"/>
    <col min="13325" max="13325" width="8.625" style="5" customWidth="1"/>
    <col min="13326" max="13326" width="7.625" style="5" customWidth="1"/>
    <col min="13327" max="13327" width="7.375" style="5" customWidth="1"/>
    <col min="13328" max="13328" width="8.875" style="5" customWidth="1"/>
    <col min="13329" max="13330" width="8.25" style="5" customWidth="1"/>
    <col min="13331" max="13569" width="9" style="5"/>
    <col min="13570" max="13570" width="18.875" style="5" customWidth="1"/>
    <col min="13571" max="13571" width="6.625" style="5" customWidth="1"/>
    <col min="13572" max="13572" width="9.125" style="5" customWidth="1"/>
    <col min="13573" max="13573" width="4.75" style="5" customWidth="1"/>
    <col min="13574" max="13574" width="16.25" style="5" customWidth="1"/>
    <col min="13575" max="13576" width="6" style="5" customWidth="1"/>
    <col min="13577" max="13577" width="6.375" style="5" customWidth="1"/>
    <col min="13578" max="13578" width="6.125" style="5" customWidth="1"/>
    <col min="13579" max="13579" width="7.125" style="5" customWidth="1"/>
    <col min="13580" max="13580" width="7.625" style="5" customWidth="1"/>
    <col min="13581" max="13581" width="8.625" style="5" customWidth="1"/>
    <col min="13582" max="13582" width="7.625" style="5" customWidth="1"/>
    <col min="13583" max="13583" width="7.375" style="5" customWidth="1"/>
    <col min="13584" max="13584" width="8.875" style="5" customWidth="1"/>
    <col min="13585" max="13586" width="8.25" style="5" customWidth="1"/>
    <col min="13587" max="13825" width="9" style="5"/>
    <col min="13826" max="13826" width="18.875" style="5" customWidth="1"/>
    <col min="13827" max="13827" width="6.625" style="5" customWidth="1"/>
    <col min="13828" max="13828" width="9.125" style="5" customWidth="1"/>
    <col min="13829" max="13829" width="4.75" style="5" customWidth="1"/>
    <col min="13830" max="13830" width="16.25" style="5" customWidth="1"/>
    <col min="13831" max="13832" width="6" style="5" customWidth="1"/>
    <col min="13833" max="13833" width="6.375" style="5" customWidth="1"/>
    <col min="13834" max="13834" width="6.125" style="5" customWidth="1"/>
    <col min="13835" max="13835" width="7.125" style="5" customWidth="1"/>
    <col min="13836" max="13836" width="7.625" style="5" customWidth="1"/>
    <col min="13837" max="13837" width="8.625" style="5" customWidth="1"/>
    <col min="13838" max="13838" width="7.625" style="5" customWidth="1"/>
    <col min="13839" max="13839" width="7.375" style="5" customWidth="1"/>
    <col min="13840" max="13840" width="8.875" style="5" customWidth="1"/>
    <col min="13841" max="13842" width="8.25" style="5" customWidth="1"/>
    <col min="13843" max="14081" width="9" style="5"/>
    <col min="14082" max="14082" width="18.875" style="5" customWidth="1"/>
    <col min="14083" max="14083" width="6.625" style="5" customWidth="1"/>
    <col min="14084" max="14084" width="9.125" style="5" customWidth="1"/>
    <col min="14085" max="14085" width="4.75" style="5" customWidth="1"/>
    <col min="14086" max="14086" width="16.25" style="5" customWidth="1"/>
    <col min="14087" max="14088" width="6" style="5" customWidth="1"/>
    <col min="14089" max="14089" width="6.375" style="5" customWidth="1"/>
    <col min="14090" max="14090" width="6.125" style="5" customWidth="1"/>
    <col min="14091" max="14091" width="7.125" style="5" customWidth="1"/>
    <col min="14092" max="14092" width="7.625" style="5" customWidth="1"/>
    <col min="14093" max="14093" width="8.625" style="5" customWidth="1"/>
    <col min="14094" max="14094" width="7.625" style="5" customWidth="1"/>
    <col min="14095" max="14095" width="7.375" style="5" customWidth="1"/>
    <col min="14096" max="14096" width="8.875" style="5" customWidth="1"/>
    <col min="14097" max="14098" width="8.25" style="5" customWidth="1"/>
    <col min="14099" max="14337" width="9" style="5"/>
    <col min="14338" max="14338" width="18.875" style="5" customWidth="1"/>
    <col min="14339" max="14339" width="6.625" style="5" customWidth="1"/>
    <col min="14340" max="14340" width="9.125" style="5" customWidth="1"/>
    <col min="14341" max="14341" width="4.75" style="5" customWidth="1"/>
    <col min="14342" max="14342" width="16.25" style="5" customWidth="1"/>
    <col min="14343" max="14344" width="6" style="5" customWidth="1"/>
    <col min="14345" max="14345" width="6.375" style="5" customWidth="1"/>
    <col min="14346" max="14346" width="6.125" style="5" customWidth="1"/>
    <col min="14347" max="14347" width="7.125" style="5" customWidth="1"/>
    <col min="14348" max="14348" width="7.625" style="5" customWidth="1"/>
    <col min="14349" max="14349" width="8.625" style="5" customWidth="1"/>
    <col min="14350" max="14350" width="7.625" style="5" customWidth="1"/>
    <col min="14351" max="14351" width="7.375" style="5" customWidth="1"/>
    <col min="14352" max="14352" width="8.875" style="5" customWidth="1"/>
    <col min="14353" max="14354" width="8.25" style="5" customWidth="1"/>
    <col min="14355" max="14593" width="9" style="5"/>
    <col min="14594" max="14594" width="18.875" style="5" customWidth="1"/>
    <col min="14595" max="14595" width="6.625" style="5" customWidth="1"/>
    <col min="14596" max="14596" width="9.125" style="5" customWidth="1"/>
    <col min="14597" max="14597" width="4.75" style="5" customWidth="1"/>
    <col min="14598" max="14598" width="16.25" style="5" customWidth="1"/>
    <col min="14599" max="14600" width="6" style="5" customWidth="1"/>
    <col min="14601" max="14601" width="6.375" style="5" customWidth="1"/>
    <col min="14602" max="14602" width="6.125" style="5" customWidth="1"/>
    <col min="14603" max="14603" width="7.125" style="5" customWidth="1"/>
    <col min="14604" max="14604" width="7.625" style="5" customWidth="1"/>
    <col min="14605" max="14605" width="8.625" style="5" customWidth="1"/>
    <col min="14606" max="14606" width="7.625" style="5" customWidth="1"/>
    <col min="14607" max="14607" width="7.375" style="5" customWidth="1"/>
    <col min="14608" max="14608" width="8.875" style="5" customWidth="1"/>
    <col min="14609" max="14610" width="8.25" style="5" customWidth="1"/>
    <col min="14611" max="14849" width="9" style="5"/>
    <col min="14850" max="14850" width="18.875" style="5" customWidth="1"/>
    <col min="14851" max="14851" width="6.625" style="5" customWidth="1"/>
    <col min="14852" max="14852" width="9.125" style="5" customWidth="1"/>
    <col min="14853" max="14853" width="4.75" style="5" customWidth="1"/>
    <col min="14854" max="14854" width="16.25" style="5" customWidth="1"/>
    <col min="14855" max="14856" width="6" style="5" customWidth="1"/>
    <col min="14857" max="14857" width="6.375" style="5" customWidth="1"/>
    <col min="14858" max="14858" width="6.125" style="5" customWidth="1"/>
    <col min="14859" max="14859" width="7.125" style="5" customWidth="1"/>
    <col min="14860" max="14860" width="7.625" style="5" customWidth="1"/>
    <col min="14861" max="14861" width="8.625" style="5" customWidth="1"/>
    <col min="14862" max="14862" width="7.625" style="5" customWidth="1"/>
    <col min="14863" max="14863" width="7.375" style="5" customWidth="1"/>
    <col min="14864" max="14864" width="8.875" style="5" customWidth="1"/>
    <col min="14865" max="14866" width="8.25" style="5" customWidth="1"/>
    <col min="14867" max="15105" width="9" style="5"/>
    <col min="15106" max="15106" width="18.875" style="5" customWidth="1"/>
    <col min="15107" max="15107" width="6.625" style="5" customWidth="1"/>
    <col min="15108" max="15108" width="9.125" style="5" customWidth="1"/>
    <col min="15109" max="15109" width="4.75" style="5" customWidth="1"/>
    <col min="15110" max="15110" width="16.25" style="5" customWidth="1"/>
    <col min="15111" max="15112" width="6" style="5" customWidth="1"/>
    <col min="15113" max="15113" width="6.375" style="5" customWidth="1"/>
    <col min="15114" max="15114" width="6.125" style="5" customWidth="1"/>
    <col min="15115" max="15115" width="7.125" style="5" customWidth="1"/>
    <col min="15116" max="15116" width="7.625" style="5" customWidth="1"/>
    <col min="15117" max="15117" width="8.625" style="5" customWidth="1"/>
    <col min="15118" max="15118" width="7.625" style="5" customWidth="1"/>
    <col min="15119" max="15119" width="7.375" style="5" customWidth="1"/>
    <col min="15120" max="15120" width="8.875" style="5" customWidth="1"/>
    <col min="15121" max="15122" width="8.25" style="5" customWidth="1"/>
    <col min="15123" max="15361" width="9" style="5"/>
    <col min="15362" max="15362" width="18.875" style="5" customWidth="1"/>
    <col min="15363" max="15363" width="6.625" style="5" customWidth="1"/>
    <col min="15364" max="15364" width="9.125" style="5" customWidth="1"/>
    <col min="15365" max="15365" width="4.75" style="5" customWidth="1"/>
    <col min="15366" max="15366" width="16.25" style="5" customWidth="1"/>
    <col min="15367" max="15368" width="6" style="5" customWidth="1"/>
    <col min="15369" max="15369" width="6.375" style="5" customWidth="1"/>
    <col min="15370" max="15370" width="6.125" style="5" customWidth="1"/>
    <col min="15371" max="15371" width="7.125" style="5" customWidth="1"/>
    <col min="15372" max="15372" width="7.625" style="5" customWidth="1"/>
    <col min="15373" max="15373" width="8.625" style="5" customWidth="1"/>
    <col min="15374" max="15374" width="7.625" style="5" customWidth="1"/>
    <col min="15375" max="15375" width="7.375" style="5" customWidth="1"/>
    <col min="15376" max="15376" width="8.875" style="5" customWidth="1"/>
    <col min="15377" max="15378" width="8.25" style="5" customWidth="1"/>
    <col min="15379" max="15617" width="9" style="5"/>
    <col min="15618" max="15618" width="18.875" style="5" customWidth="1"/>
    <col min="15619" max="15619" width="6.625" style="5" customWidth="1"/>
    <col min="15620" max="15620" width="9.125" style="5" customWidth="1"/>
    <col min="15621" max="15621" width="4.75" style="5" customWidth="1"/>
    <col min="15622" max="15622" width="16.25" style="5" customWidth="1"/>
    <col min="15623" max="15624" width="6" style="5" customWidth="1"/>
    <col min="15625" max="15625" width="6.375" style="5" customWidth="1"/>
    <col min="15626" max="15626" width="6.125" style="5" customWidth="1"/>
    <col min="15627" max="15627" width="7.125" style="5" customWidth="1"/>
    <col min="15628" max="15628" width="7.625" style="5" customWidth="1"/>
    <col min="15629" max="15629" width="8.625" style="5" customWidth="1"/>
    <col min="15630" max="15630" width="7.625" style="5" customWidth="1"/>
    <col min="15631" max="15631" width="7.375" style="5" customWidth="1"/>
    <col min="15632" max="15632" width="8.875" style="5" customWidth="1"/>
    <col min="15633" max="15634" width="8.25" style="5" customWidth="1"/>
    <col min="15635" max="15873" width="9" style="5"/>
    <col min="15874" max="15874" width="18.875" style="5" customWidth="1"/>
    <col min="15875" max="15875" width="6.625" style="5" customWidth="1"/>
    <col min="15876" max="15876" width="9.125" style="5" customWidth="1"/>
    <col min="15877" max="15877" width="4.75" style="5" customWidth="1"/>
    <col min="15878" max="15878" width="16.25" style="5" customWidth="1"/>
    <col min="15879" max="15880" width="6" style="5" customWidth="1"/>
    <col min="15881" max="15881" width="6.375" style="5" customWidth="1"/>
    <col min="15882" max="15882" width="6.125" style="5" customWidth="1"/>
    <col min="15883" max="15883" width="7.125" style="5" customWidth="1"/>
    <col min="15884" max="15884" width="7.625" style="5" customWidth="1"/>
    <col min="15885" max="15885" width="8.625" style="5" customWidth="1"/>
    <col min="15886" max="15886" width="7.625" style="5" customWidth="1"/>
    <col min="15887" max="15887" width="7.375" style="5" customWidth="1"/>
    <col min="15888" max="15888" width="8.875" style="5" customWidth="1"/>
    <col min="15889" max="15890" width="8.25" style="5" customWidth="1"/>
    <col min="15891" max="16129" width="9" style="5"/>
    <col min="16130" max="16130" width="18.875" style="5" customWidth="1"/>
    <col min="16131" max="16131" width="6.625" style="5" customWidth="1"/>
    <col min="16132" max="16132" width="9.125" style="5" customWidth="1"/>
    <col min="16133" max="16133" width="4.75" style="5" customWidth="1"/>
    <col min="16134" max="16134" width="16.25" style="5" customWidth="1"/>
    <col min="16135" max="16136" width="6" style="5" customWidth="1"/>
    <col min="16137" max="16137" width="6.375" style="5" customWidth="1"/>
    <col min="16138" max="16138" width="6.125" style="5" customWidth="1"/>
    <col min="16139" max="16139" width="7.125" style="5" customWidth="1"/>
    <col min="16140" max="16140" width="7.625" style="5" customWidth="1"/>
    <col min="16141" max="16141" width="8.625" style="5" customWidth="1"/>
    <col min="16142" max="16142" width="7.625" style="5" customWidth="1"/>
    <col min="16143" max="16143" width="7.375" style="5" customWidth="1"/>
    <col min="16144" max="16144" width="8.875" style="5" customWidth="1"/>
    <col min="16145" max="16146" width="8.25" style="5" customWidth="1"/>
    <col min="16147" max="16384" width="9" style="5"/>
  </cols>
  <sheetData>
    <row r="1" ht="23.25" customHeight="1" spans="1:19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35"/>
      <c r="R1" s="135"/>
      <c r="S1" s="135"/>
    </row>
    <row r="2" spans="1:17">
      <c r="A2" s="81" t="s">
        <v>1</v>
      </c>
      <c r="B2" s="82" t="s">
        <v>2</v>
      </c>
      <c r="C2" s="82"/>
      <c r="D2" s="82"/>
      <c r="E2" s="82"/>
      <c r="F2" s="83"/>
      <c r="G2" s="84"/>
      <c r="H2" s="85"/>
      <c r="I2" s="85"/>
      <c r="J2" s="85"/>
      <c r="K2" s="85"/>
      <c r="L2" s="117"/>
      <c r="M2" s="117"/>
      <c r="N2" s="83"/>
      <c r="O2" s="57"/>
      <c r="P2" s="122"/>
      <c r="Q2" s="17"/>
    </row>
    <row r="3" s="72" customFormat="1" ht="15" customHeight="1" spans="1:15">
      <c r="A3" s="86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6" t="s">
        <v>8</v>
      </c>
      <c r="G3" s="88" t="s">
        <v>9</v>
      </c>
      <c r="H3" s="88" t="s">
        <v>10</v>
      </c>
      <c r="I3" s="88" t="s">
        <v>11</v>
      </c>
      <c r="J3" s="88" t="s">
        <v>12</v>
      </c>
      <c r="K3" s="119" t="s">
        <v>13</v>
      </c>
      <c r="L3" s="119" t="s">
        <v>14</v>
      </c>
      <c r="M3" s="127" t="s">
        <v>15</v>
      </c>
      <c r="N3" s="128"/>
      <c r="O3" s="128"/>
    </row>
    <row r="4" ht="15" customHeight="1" spans="1:16">
      <c r="A4" s="89" t="s">
        <v>16</v>
      </c>
      <c r="B4" s="247" t="s">
        <v>17</v>
      </c>
      <c r="C4" s="248" t="s">
        <v>18</v>
      </c>
      <c r="D4" s="248" t="s">
        <v>17</v>
      </c>
      <c r="E4" s="247" t="s">
        <v>17</v>
      </c>
      <c r="F4" s="92"/>
      <c r="G4" s="93">
        <v>44505</v>
      </c>
      <c r="H4" s="93">
        <f>G4+9</f>
        <v>44514</v>
      </c>
      <c r="I4" s="93">
        <f t="shared" ref="I4:I8" si="0">G4+11</f>
        <v>44516</v>
      </c>
      <c r="J4" s="93">
        <f>G4+13</f>
        <v>44518</v>
      </c>
      <c r="K4" s="93" t="s">
        <v>19</v>
      </c>
      <c r="L4" s="110" t="s">
        <v>20</v>
      </c>
      <c r="M4" s="129">
        <f>G4-3+TIME(16,0,0)</f>
        <v>44502.6666666667</v>
      </c>
      <c r="P4" s="5"/>
    </row>
    <row r="5" ht="15" customHeight="1" spans="1:16">
      <c r="A5" s="89" t="s">
        <v>21</v>
      </c>
      <c r="B5" s="247" t="s">
        <v>22</v>
      </c>
      <c r="C5" s="248" t="s">
        <v>23</v>
      </c>
      <c r="D5" s="248" t="s">
        <v>22</v>
      </c>
      <c r="E5" s="247" t="s">
        <v>22</v>
      </c>
      <c r="F5" s="92"/>
      <c r="G5" s="93">
        <f>G4+7</f>
        <v>44512</v>
      </c>
      <c r="H5" s="93">
        <f t="shared" ref="H5:H8" si="1">G5+9</f>
        <v>44521</v>
      </c>
      <c r="I5" s="93">
        <f t="shared" si="0"/>
        <v>44523</v>
      </c>
      <c r="J5" s="93">
        <f t="shared" ref="J5:J8" si="2">G5+13</f>
        <v>44525</v>
      </c>
      <c r="K5" s="93">
        <f t="shared" ref="K5:K8" si="3">J5+3</f>
        <v>44528</v>
      </c>
      <c r="L5" s="110" t="s">
        <v>20</v>
      </c>
      <c r="M5" s="129">
        <f>G5-3+TIME(16,0,0)</f>
        <v>44509.6666666667</v>
      </c>
      <c r="P5" s="5"/>
    </row>
    <row r="6" ht="15" customHeight="1" spans="1:16">
      <c r="A6" s="89" t="s">
        <v>24</v>
      </c>
      <c r="B6" s="247" t="s">
        <v>25</v>
      </c>
      <c r="C6" s="248" t="s">
        <v>26</v>
      </c>
      <c r="D6" s="248" t="s">
        <v>25</v>
      </c>
      <c r="E6" s="247" t="s">
        <v>25</v>
      </c>
      <c r="F6" s="92"/>
      <c r="G6" s="93">
        <f t="shared" ref="G6:G8" si="4">G5+7</f>
        <v>44519</v>
      </c>
      <c r="H6" s="93">
        <f t="shared" si="1"/>
        <v>44528</v>
      </c>
      <c r="I6" s="93">
        <f t="shared" si="0"/>
        <v>44530</v>
      </c>
      <c r="J6" s="93">
        <f t="shared" si="2"/>
        <v>44532</v>
      </c>
      <c r="K6" s="93">
        <f t="shared" si="3"/>
        <v>44535</v>
      </c>
      <c r="L6" s="110" t="s">
        <v>20</v>
      </c>
      <c r="M6" s="129">
        <f>G6-3+TIME(16,0,0)</f>
        <v>44516.6666666667</v>
      </c>
      <c r="P6" s="5"/>
    </row>
    <row r="7" ht="15" customHeight="1" spans="1:16">
      <c r="A7" s="89" t="s">
        <v>27</v>
      </c>
      <c r="B7" s="247" t="s">
        <v>28</v>
      </c>
      <c r="C7" s="248" t="s">
        <v>29</v>
      </c>
      <c r="D7" s="248" t="s">
        <v>30</v>
      </c>
      <c r="E7" s="247" t="s">
        <v>28</v>
      </c>
      <c r="F7" s="92"/>
      <c r="G7" s="93">
        <f t="shared" si="4"/>
        <v>44526</v>
      </c>
      <c r="H7" s="93">
        <f t="shared" si="1"/>
        <v>44535</v>
      </c>
      <c r="I7" s="93">
        <f t="shared" si="0"/>
        <v>44537</v>
      </c>
      <c r="J7" s="93">
        <f t="shared" si="2"/>
        <v>44539</v>
      </c>
      <c r="K7" s="93">
        <f t="shared" si="3"/>
        <v>44542</v>
      </c>
      <c r="L7" s="110" t="s">
        <v>31</v>
      </c>
      <c r="M7" s="129">
        <f>G7-3+TIME(16,0,0)</f>
        <v>44523.6666666667</v>
      </c>
      <c r="P7" s="5"/>
    </row>
    <row r="8" ht="15" customHeight="1" spans="1:16">
      <c r="A8" s="89" t="s">
        <v>16</v>
      </c>
      <c r="B8" s="247" t="s">
        <v>32</v>
      </c>
      <c r="C8" s="248" t="s">
        <v>18</v>
      </c>
      <c r="D8" s="248" t="s">
        <v>32</v>
      </c>
      <c r="E8" s="247" t="s">
        <v>32</v>
      </c>
      <c r="F8" s="92"/>
      <c r="G8" s="93">
        <f t="shared" si="4"/>
        <v>44533</v>
      </c>
      <c r="H8" s="93">
        <f t="shared" si="1"/>
        <v>44542</v>
      </c>
      <c r="I8" s="93">
        <f t="shared" si="0"/>
        <v>44544</v>
      </c>
      <c r="J8" s="93">
        <f t="shared" si="2"/>
        <v>44546</v>
      </c>
      <c r="K8" s="93">
        <f t="shared" si="3"/>
        <v>44549</v>
      </c>
      <c r="L8" s="110" t="s">
        <v>20</v>
      </c>
      <c r="M8" s="129">
        <f>G8-3+TIME(16,0,0)</f>
        <v>44530.6666666667</v>
      </c>
      <c r="P8" s="5"/>
    </row>
    <row r="9" spans="1:17">
      <c r="A9" s="2"/>
      <c r="B9" s="94"/>
      <c r="C9" s="82"/>
      <c r="D9" s="94"/>
      <c r="E9" s="94"/>
      <c r="F9" s="83"/>
      <c r="G9" s="84"/>
      <c r="H9" s="85"/>
      <c r="I9" s="85"/>
      <c r="J9" s="85"/>
      <c r="K9" s="83"/>
      <c r="L9" s="83"/>
      <c r="M9" s="83"/>
      <c r="N9" s="57"/>
      <c r="O9" s="122"/>
      <c r="P9" s="57"/>
      <c r="Q9" s="136"/>
    </row>
    <row r="10" spans="1:13">
      <c r="A10" s="81" t="s">
        <v>33</v>
      </c>
      <c r="B10" s="95"/>
      <c r="C10" s="95"/>
      <c r="D10" s="95"/>
      <c r="E10" s="95"/>
      <c r="F10" s="96"/>
      <c r="G10" s="84"/>
      <c r="H10" s="97"/>
      <c r="I10" s="97"/>
      <c r="J10" s="97"/>
      <c r="K10" s="97"/>
      <c r="L10" s="97"/>
      <c r="M10" s="97"/>
    </row>
    <row r="11" ht="15" customHeight="1" spans="1:16">
      <c r="A11" s="98" t="s">
        <v>3</v>
      </c>
      <c r="B11" s="99" t="s">
        <v>4</v>
      </c>
      <c r="C11" s="99" t="s">
        <v>5</v>
      </c>
      <c r="D11" s="99" t="s">
        <v>6</v>
      </c>
      <c r="E11" s="99" t="s">
        <v>7</v>
      </c>
      <c r="F11" s="100" t="s">
        <v>34</v>
      </c>
      <c r="G11" s="101" t="s">
        <v>9</v>
      </c>
      <c r="H11" s="86" t="s">
        <v>35</v>
      </c>
      <c r="I11" s="86" t="s">
        <v>36</v>
      </c>
      <c r="J11" s="86" t="s">
        <v>37</v>
      </c>
      <c r="K11" s="100" t="s">
        <v>14</v>
      </c>
      <c r="L11" s="119" t="s">
        <v>15</v>
      </c>
      <c r="M11" s="73"/>
      <c r="P11" s="5"/>
    </row>
    <row r="12" s="73" customFormat="1" ht="15" customHeight="1" spans="1:12">
      <c r="A12" s="89" t="s">
        <v>38</v>
      </c>
      <c r="B12" s="248" t="s">
        <v>39</v>
      </c>
      <c r="C12" s="248" t="s">
        <v>40</v>
      </c>
      <c r="D12" s="248" t="s">
        <v>41</v>
      </c>
      <c r="E12" s="248" t="s">
        <v>39</v>
      </c>
      <c r="F12" s="92"/>
      <c r="G12" s="93">
        <v>44507</v>
      </c>
      <c r="H12" s="93">
        <f>G12+8</f>
        <v>44515</v>
      </c>
      <c r="I12" s="93">
        <f>G12+11</f>
        <v>44518</v>
      </c>
      <c r="J12" s="93">
        <f>G12+16</f>
        <v>44523</v>
      </c>
      <c r="K12" s="93" t="s">
        <v>42</v>
      </c>
      <c r="L12" s="129">
        <f>G12-3+TIME(16,0,0)</f>
        <v>44504.6666666667</v>
      </c>
    </row>
    <row r="13" s="73" customFormat="1" ht="15" customHeight="1" spans="1:12">
      <c r="A13" s="89" t="s">
        <v>43</v>
      </c>
      <c r="B13" s="248" t="s">
        <v>44</v>
      </c>
      <c r="C13" s="248" t="s">
        <v>45</v>
      </c>
      <c r="D13" s="248" t="s">
        <v>46</v>
      </c>
      <c r="E13" s="248" t="s">
        <v>44</v>
      </c>
      <c r="F13" s="92"/>
      <c r="G13" s="93">
        <f>G12+7</f>
        <v>44514</v>
      </c>
      <c r="H13" s="93">
        <f>G13+8</f>
        <v>44522</v>
      </c>
      <c r="I13" s="93">
        <f>G13+11</f>
        <v>44525</v>
      </c>
      <c r="J13" s="93">
        <f>G13+16</f>
        <v>44530</v>
      </c>
      <c r="K13" s="93" t="s">
        <v>42</v>
      </c>
      <c r="L13" s="129">
        <f>G13-3+TIME(16,0,0)</f>
        <v>44511.6666666667</v>
      </c>
    </row>
    <row r="14" s="73" customFormat="1" ht="15" customHeight="1" spans="1:12">
      <c r="A14" s="89" t="s">
        <v>47</v>
      </c>
      <c r="B14" s="102" t="s">
        <v>48</v>
      </c>
      <c r="C14" s="248" t="s">
        <v>49</v>
      </c>
      <c r="D14" s="248" t="s">
        <v>50</v>
      </c>
      <c r="E14" s="102" t="s">
        <v>48</v>
      </c>
      <c r="F14" s="92"/>
      <c r="G14" s="93">
        <f>G13+7</f>
        <v>44521</v>
      </c>
      <c r="H14" s="93">
        <f>G14+8</f>
        <v>44529</v>
      </c>
      <c r="I14" s="93">
        <f>G14+11</f>
        <v>44532</v>
      </c>
      <c r="J14" s="93">
        <f>G14+16</f>
        <v>44537</v>
      </c>
      <c r="K14" s="93" t="s">
        <v>42</v>
      </c>
      <c r="L14" s="129">
        <f>G14-3+TIME(16,0,0)</f>
        <v>44518.6666666667</v>
      </c>
    </row>
    <row r="15" s="73" customFormat="1" ht="15" customHeight="1" spans="1:13">
      <c r="A15" s="89" t="s">
        <v>51</v>
      </c>
      <c r="B15" s="102" t="s">
        <v>52</v>
      </c>
      <c r="C15" s="248" t="s">
        <v>53</v>
      </c>
      <c r="D15" s="102" t="s">
        <v>54</v>
      </c>
      <c r="E15" s="102" t="s">
        <v>52</v>
      </c>
      <c r="F15" s="92"/>
      <c r="G15" s="93">
        <f>G14+7</f>
        <v>44528</v>
      </c>
      <c r="H15" s="93">
        <f>G15+8</f>
        <v>44536</v>
      </c>
      <c r="I15" s="93">
        <f>G15+11</f>
        <v>44539</v>
      </c>
      <c r="J15" s="93">
        <f>G15+16</f>
        <v>44544</v>
      </c>
      <c r="K15" s="93" t="s">
        <v>42</v>
      </c>
      <c r="L15" s="129">
        <f>G15-3+TIME(16,0,0)</f>
        <v>44525.6666666667</v>
      </c>
      <c r="M15" s="57"/>
    </row>
    <row r="16" s="73" customFormat="1" ht="15" customHeight="1" spans="1:13">
      <c r="A16" s="89" t="s">
        <v>38</v>
      </c>
      <c r="B16" s="102" t="s">
        <v>44</v>
      </c>
      <c r="C16" s="248" t="s">
        <v>40</v>
      </c>
      <c r="D16" s="102" t="s">
        <v>55</v>
      </c>
      <c r="E16" s="102" t="s">
        <v>44</v>
      </c>
      <c r="F16" s="92"/>
      <c r="G16" s="93">
        <f>G15+7</f>
        <v>44535</v>
      </c>
      <c r="H16" s="93">
        <f>G16+8</f>
        <v>44543</v>
      </c>
      <c r="I16" s="93">
        <f>G16+11</f>
        <v>44546</v>
      </c>
      <c r="J16" s="93">
        <f>G16+16</f>
        <v>44551</v>
      </c>
      <c r="K16" s="93" t="s">
        <v>42</v>
      </c>
      <c r="L16" s="129">
        <f>G16-3+TIME(16,0,0)</f>
        <v>44532.6666666667</v>
      </c>
      <c r="M16" s="57"/>
    </row>
    <row r="17" spans="1:16">
      <c r="A17" s="103" t="s">
        <v>56</v>
      </c>
      <c r="B17" s="104"/>
      <c r="C17" s="104"/>
      <c r="D17" s="104"/>
      <c r="E17" s="104"/>
      <c r="F17" s="57"/>
      <c r="G17" s="84"/>
      <c r="H17" s="85"/>
      <c r="I17" s="85"/>
      <c r="J17" s="85"/>
      <c r="K17" s="117"/>
      <c r="L17" s="117"/>
      <c r="M17" s="130"/>
      <c r="N17" s="122"/>
      <c r="O17" s="57"/>
      <c r="P17" s="57"/>
    </row>
    <row r="18" spans="1:15">
      <c r="A18" s="38"/>
      <c r="B18" s="82"/>
      <c r="C18" s="82"/>
      <c r="D18" s="82"/>
      <c r="E18" s="82"/>
      <c r="F18" s="83"/>
      <c r="G18" s="84"/>
      <c r="H18" s="85"/>
      <c r="I18" s="85"/>
      <c r="J18" s="85"/>
      <c r="K18" s="85"/>
      <c r="L18" s="117"/>
      <c r="M18" s="117"/>
      <c r="N18" s="57"/>
      <c r="O18" s="122"/>
    </row>
    <row r="19" spans="1:13">
      <c r="A19" s="81" t="s">
        <v>57</v>
      </c>
      <c r="B19" s="95"/>
      <c r="C19" s="95"/>
      <c r="D19" s="95"/>
      <c r="E19" s="95"/>
      <c r="F19" s="96"/>
      <c r="G19" s="105"/>
      <c r="H19" s="97"/>
      <c r="I19" s="97"/>
      <c r="J19" s="97"/>
      <c r="K19" s="97"/>
      <c r="L19" s="97"/>
      <c r="M19" s="97"/>
    </row>
    <row r="20" s="72" customFormat="1" ht="15" customHeight="1" spans="1:15">
      <c r="A20" s="86" t="s">
        <v>3</v>
      </c>
      <c r="B20" s="87" t="s">
        <v>4</v>
      </c>
      <c r="C20" s="87" t="s">
        <v>5</v>
      </c>
      <c r="D20" s="87" t="s">
        <v>6</v>
      </c>
      <c r="E20" s="87" t="s">
        <v>7</v>
      </c>
      <c r="F20" s="86" t="s">
        <v>58</v>
      </c>
      <c r="G20" s="88" t="s">
        <v>9</v>
      </c>
      <c r="H20" s="88" t="s">
        <v>35</v>
      </c>
      <c r="I20" s="88" t="s">
        <v>59</v>
      </c>
      <c r="J20" s="88" t="s">
        <v>60</v>
      </c>
      <c r="K20" s="119" t="s">
        <v>14</v>
      </c>
      <c r="L20" s="119" t="s">
        <v>61</v>
      </c>
      <c r="M20" s="128"/>
      <c r="N20" s="128"/>
      <c r="O20" s="128"/>
    </row>
    <row r="21" s="73" customFormat="1" ht="15" customHeight="1" spans="1:12">
      <c r="A21" s="106" t="s">
        <v>62</v>
      </c>
      <c r="B21" s="102" t="s">
        <v>63</v>
      </c>
      <c r="C21" s="102" t="s">
        <v>64</v>
      </c>
      <c r="D21" s="102" t="s">
        <v>65</v>
      </c>
      <c r="E21" s="102" t="s">
        <v>63</v>
      </c>
      <c r="F21" s="107"/>
      <c r="G21" s="93">
        <v>44503</v>
      </c>
      <c r="H21" s="93">
        <f>G21+12</f>
        <v>44515</v>
      </c>
      <c r="I21" s="93">
        <f>H21+3</f>
        <v>44518</v>
      </c>
      <c r="J21" s="93">
        <f>I21+5</f>
        <v>44523</v>
      </c>
      <c r="K21" s="110" t="s">
        <v>66</v>
      </c>
      <c r="L21" s="129">
        <f>G21-3+TIME(16,0,0)</f>
        <v>44500.6666666667</v>
      </c>
    </row>
    <row r="22" s="73" customFormat="1" ht="15" customHeight="1" spans="1:13">
      <c r="A22" s="106" t="s">
        <v>67</v>
      </c>
      <c r="B22" s="102" t="s">
        <v>68</v>
      </c>
      <c r="C22" s="102" t="s">
        <v>69</v>
      </c>
      <c r="D22" s="102" t="s">
        <v>68</v>
      </c>
      <c r="E22" s="102" t="s">
        <v>68</v>
      </c>
      <c r="F22" s="107"/>
      <c r="G22" s="93">
        <f>G21+7</f>
        <v>44510</v>
      </c>
      <c r="H22" s="93">
        <f>G22+12</f>
        <v>44522</v>
      </c>
      <c r="I22" s="93">
        <f t="shared" ref="I22:I25" si="5">H22+3</f>
        <v>44525</v>
      </c>
      <c r="J22" s="93">
        <f t="shared" ref="J22:J25" si="6">I22+5</f>
        <v>44530</v>
      </c>
      <c r="K22" s="110" t="s">
        <v>20</v>
      </c>
      <c r="L22" s="129">
        <f>G22-3+TIME(16,0,0)</f>
        <v>44507.6666666667</v>
      </c>
      <c r="M22" s="5"/>
    </row>
    <row r="23" s="73" customFormat="1" ht="15" customHeight="1" spans="1:14">
      <c r="A23" s="106" t="s">
        <v>70</v>
      </c>
      <c r="B23" s="102" t="s">
        <v>71</v>
      </c>
      <c r="C23" s="108" t="s">
        <v>72</v>
      </c>
      <c r="D23" s="102" t="s">
        <v>65</v>
      </c>
      <c r="E23" s="102" t="s">
        <v>71</v>
      </c>
      <c r="F23" s="107"/>
      <c r="G23" s="93">
        <f t="shared" ref="G23:G25" si="7">G22+7</f>
        <v>44517</v>
      </c>
      <c r="H23" s="93">
        <f>G23+12</f>
        <v>44529</v>
      </c>
      <c r="I23" s="93">
        <f t="shared" si="5"/>
        <v>44532</v>
      </c>
      <c r="J23" s="93">
        <f t="shared" si="6"/>
        <v>44537</v>
      </c>
      <c r="K23" s="110" t="s">
        <v>73</v>
      </c>
      <c r="L23" s="129">
        <f>G23-3+TIME(16,0,0)</f>
        <v>44514.6666666667</v>
      </c>
      <c r="M23" s="57"/>
      <c r="N23" s="57"/>
    </row>
    <row r="24" s="73" customFormat="1" ht="15" customHeight="1" spans="1:14">
      <c r="A24" s="106" t="s">
        <v>74</v>
      </c>
      <c r="B24" s="102" t="s">
        <v>75</v>
      </c>
      <c r="C24" s="102" t="s">
        <v>76</v>
      </c>
      <c r="D24" s="102" t="s">
        <v>75</v>
      </c>
      <c r="E24" s="102" t="s">
        <v>75</v>
      </c>
      <c r="F24" s="107"/>
      <c r="G24" s="93">
        <f t="shared" si="7"/>
        <v>44524</v>
      </c>
      <c r="H24" s="93">
        <f>G24+12</f>
        <v>44536</v>
      </c>
      <c r="I24" s="93">
        <f t="shared" si="5"/>
        <v>44539</v>
      </c>
      <c r="J24" s="93">
        <f t="shared" si="6"/>
        <v>44544</v>
      </c>
      <c r="K24" s="110" t="s">
        <v>77</v>
      </c>
      <c r="L24" s="129">
        <f>G24-3+TIME(16,0,0)</f>
        <v>44521.6666666667</v>
      </c>
      <c r="M24" s="57"/>
      <c r="N24" s="57"/>
    </row>
    <row r="25" s="73" customFormat="1" ht="15.75" customHeight="1" spans="1:14">
      <c r="A25" s="106" t="s">
        <v>62</v>
      </c>
      <c r="B25" s="102" t="s">
        <v>78</v>
      </c>
      <c r="C25" s="102" t="s">
        <v>64</v>
      </c>
      <c r="D25" s="102" t="s">
        <v>79</v>
      </c>
      <c r="E25" s="102" t="s">
        <v>78</v>
      </c>
      <c r="F25" s="107"/>
      <c r="G25" s="93">
        <f t="shared" si="7"/>
        <v>44531</v>
      </c>
      <c r="H25" s="93">
        <f>G25+12</f>
        <v>44543</v>
      </c>
      <c r="I25" s="93">
        <f t="shared" si="5"/>
        <v>44546</v>
      </c>
      <c r="J25" s="93">
        <f t="shared" si="6"/>
        <v>44551</v>
      </c>
      <c r="K25" s="110" t="s">
        <v>66</v>
      </c>
      <c r="L25" s="129">
        <f>G25-3+TIME(16,0,0)</f>
        <v>44528.6666666667</v>
      </c>
      <c r="M25" s="57"/>
      <c r="N25" s="57"/>
    </row>
    <row r="26" spans="1:15">
      <c r="A26" s="103" t="s">
        <v>56</v>
      </c>
      <c r="B26" s="82"/>
      <c r="C26" s="82"/>
      <c r="D26" s="82"/>
      <c r="E26" s="82"/>
      <c r="F26" s="83"/>
      <c r="G26" s="84"/>
      <c r="H26" s="85"/>
      <c r="I26" s="85"/>
      <c r="J26" s="85"/>
      <c r="K26" s="85"/>
      <c r="L26" s="117"/>
      <c r="M26" s="117"/>
      <c r="N26" s="57"/>
      <c r="O26" s="122"/>
    </row>
    <row r="27" spans="1:19">
      <c r="A27" s="17"/>
      <c r="B27" s="82"/>
      <c r="C27" s="82"/>
      <c r="D27" s="82"/>
      <c r="E27" s="82"/>
      <c r="F27" s="83"/>
      <c r="G27" s="84"/>
      <c r="H27" s="85"/>
      <c r="I27" s="85"/>
      <c r="J27" s="85"/>
      <c r="K27" s="85"/>
      <c r="L27" s="117"/>
      <c r="M27" s="117"/>
      <c r="N27" s="57"/>
      <c r="O27" s="122"/>
      <c r="P27" s="57"/>
      <c r="Q27" s="17"/>
      <c r="R27" s="17"/>
      <c r="S27" s="17"/>
    </row>
    <row r="28" spans="1:19">
      <c r="A28" s="81" t="s">
        <v>80</v>
      </c>
      <c r="B28" s="95"/>
      <c r="C28" s="95"/>
      <c r="D28" s="95"/>
      <c r="E28" s="95"/>
      <c r="F28" s="96"/>
      <c r="G28" s="105"/>
      <c r="H28" s="97"/>
      <c r="I28" s="97"/>
      <c r="J28" s="97"/>
      <c r="K28" s="97"/>
      <c r="L28" s="97"/>
      <c r="P28" s="57"/>
      <c r="Q28" s="17"/>
      <c r="R28" s="17"/>
      <c r="S28" s="17"/>
    </row>
    <row r="29" s="72" customFormat="1" ht="15" customHeight="1" spans="1:14">
      <c r="A29" s="86" t="s">
        <v>3</v>
      </c>
      <c r="B29" s="87" t="s">
        <v>4</v>
      </c>
      <c r="C29" s="87" t="s">
        <v>5</v>
      </c>
      <c r="D29" s="87" t="s">
        <v>6</v>
      </c>
      <c r="E29" s="87" t="s">
        <v>7</v>
      </c>
      <c r="F29" s="86" t="s">
        <v>81</v>
      </c>
      <c r="G29" s="88" t="s">
        <v>9</v>
      </c>
      <c r="H29" s="88" t="s">
        <v>82</v>
      </c>
      <c r="I29" s="119" t="s">
        <v>14</v>
      </c>
      <c r="J29" s="119" t="s">
        <v>61</v>
      </c>
      <c r="K29" s="131"/>
      <c r="L29" s="132"/>
      <c r="M29" s="128"/>
      <c r="N29" s="128"/>
    </row>
    <row r="30" s="74" customFormat="1" ht="15" customHeight="1" spans="1:10">
      <c r="A30" s="106" t="s">
        <v>83</v>
      </c>
      <c r="B30" s="102" t="s">
        <v>84</v>
      </c>
      <c r="C30" s="102" t="s">
        <v>85</v>
      </c>
      <c r="D30" s="102" t="s">
        <v>84</v>
      </c>
      <c r="E30" s="102" t="s">
        <v>84</v>
      </c>
      <c r="F30" s="107"/>
      <c r="G30" s="93">
        <v>44502</v>
      </c>
      <c r="H30" s="93">
        <f>G30+8</f>
        <v>44510</v>
      </c>
      <c r="I30" s="107" t="s">
        <v>20</v>
      </c>
      <c r="J30" s="129">
        <f>G30-3+TIME(16,0,0)</f>
        <v>44499.6666666667</v>
      </c>
    </row>
    <row r="31" s="74" customFormat="1" ht="15" customHeight="1" spans="1:11">
      <c r="A31" s="106" t="s">
        <v>86</v>
      </c>
      <c r="B31" s="102" t="s">
        <v>87</v>
      </c>
      <c r="C31" s="102" t="s">
        <v>88</v>
      </c>
      <c r="D31" s="102" t="s">
        <v>87</v>
      </c>
      <c r="E31" s="102" t="s">
        <v>87</v>
      </c>
      <c r="F31" s="107"/>
      <c r="G31" s="93">
        <f>G30+7</f>
        <v>44509</v>
      </c>
      <c r="H31" s="93">
        <f t="shared" ref="H31:H33" si="8">G31+8</f>
        <v>44517</v>
      </c>
      <c r="I31" s="107" t="s">
        <v>20</v>
      </c>
      <c r="J31" s="129">
        <f>G31-3+TIME(16,0,0)</f>
        <v>44506.6666666667</v>
      </c>
      <c r="K31" s="133"/>
    </row>
    <row r="32" s="74" customFormat="1" ht="15" customHeight="1" spans="1:10">
      <c r="A32" s="106" t="s">
        <v>89</v>
      </c>
      <c r="B32" s="102" t="s">
        <v>90</v>
      </c>
      <c r="C32" s="102" t="s">
        <v>91</v>
      </c>
      <c r="D32" s="102" t="s">
        <v>90</v>
      </c>
      <c r="E32" s="102" t="s">
        <v>90</v>
      </c>
      <c r="F32" s="107"/>
      <c r="G32" s="93">
        <f t="shared" ref="G32:G34" si="9">G31+7</f>
        <v>44516</v>
      </c>
      <c r="H32" s="93">
        <f t="shared" si="8"/>
        <v>44524</v>
      </c>
      <c r="I32" s="107" t="s">
        <v>20</v>
      </c>
      <c r="J32" s="129">
        <f>G32-3+TIME(16,0,0)</f>
        <v>44513.6666666667</v>
      </c>
    </row>
    <row r="33" s="74" customFormat="1" ht="15" customHeight="1" spans="1:10">
      <c r="A33" s="106" t="s">
        <v>83</v>
      </c>
      <c r="B33" s="102" t="s">
        <v>92</v>
      </c>
      <c r="C33" s="102" t="s">
        <v>85</v>
      </c>
      <c r="D33" s="102" t="s">
        <v>92</v>
      </c>
      <c r="E33" s="102" t="s">
        <v>92</v>
      </c>
      <c r="F33" s="107"/>
      <c r="G33" s="93">
        <f t="shared" si="9"/>
        <v>44523</v>
      </c>
      <c r="H33" s="93">
        <f t="shared" si="8"/>
        <v>44531</v>
      </c>
      <c r="I33" s="107" t="s">
        <v>20</v>
      </c>
      <c r="J33" s="129">
        <f>G33-3+TIME(16,0,0)</f>
        <v>44520.6666666667</v>
      </c>
    </row>
    <row r="34" s="74" customFormat="1" ht="15" customHeight="1" spans="1:10">
      <c r="A34" s="106" t="s">
        <v>86</v>
      </c>
      <c r="B34" s="102" t="s">
        <v>22</v>
      </c>
      <c r="C34" s="102" t="s">
        <v>88</v>
      </c>
      <c r="D34" s="102" t="s">
        <v>22</v>
      </c>
      <c r="E34" s="102" t="s">
        <v>22</v>
      </c>
      <c r="F34" s="107"/>
      <c r="G34" s="93">
        <f t="shared" si="9"/>
        <v>44530</v>
      </c>
      <c r="H34" s="93">
        <f t="shared" ref="H34" si="10">G34+8</f>
        <v>44538</v>
      </c>
      <c r="I34" s="107" t="s">
        <v>20</v>
      </c>
      <c r="J34" s="129">
        <f>G34-3+TIME(16,0,0)</f>
        <v>44527.6666666667</v>
      </c>
    </row>
    <row r="35" spans="1:19">
      <c r="A35" s="103" t="s">
        <v>56</v>
      </c>
      <c r="B35" s="104"/>
      <c r="C35" s="104"/>
      <c r="D35" s="104"/>
      <c r="E35" s="104"/>
      <c r="F35" s="57"/>
      <c r="G35" s="84"/>
      <c r="H35" s="85"/>
      <c r="I35" s="85"/>
      <c r="J35" s="83"/>
      <c r="K35" s="83"/>
      <c r="L35" s="17"/>
      <c r="M35" s="117"/>
      <c r="N35" s="122"/>
      <c r="O35" s="57"/>
      <c r="P35" s="57"/>
      <c r="Q35" s="17"/>
      <c r="R35" s="17"/>
      <c r="S35" s="17"/>
    </row>
    <row r="36" spans="1:19">
      <c r="A36" s="103"/>
      <c r="B36" s="104"/>
      <c r="C36" s="104"/>
      <c r="D36" s="104"/>
      <c r="E36" s="104"/>
      <c r="F36" s="57"/>
      <c r="G36" s="84"/>
      <c r="H36" s="85"/>
      <c r="I36" s="117"/>
      <c r="J36" s="117"/>
      <c r="K36" s="17"/>
      <c r="L36" s="123"/>
      <c r="M36" s="123"/>
      <c r="N36" s="57"/>
      <c r="O36" s="57"/>
      <c r="P36" s="57"/>
      <c r="Q36" s="17"/>
      <c r="R36" s="17"/>
      <c r="S36" s="17"/>
    </row>
    <row r="37" spans="1:18">
      <c r="A37" s="81" t="s">
        <v>93</v>
      </c>
      <c r="B37" s="104"/>
      <c r="C37" s="104"/>
      <c r="D37" s="104"/>
      <c r="E37" s="104"/>
      <c r="F37" s="57"/>
      <c r="G37" s="84"/>
      <c r="H37" s="85"/>
      <c r="I37" s="117"/>
      <c r="J37" s="117"/>
      <c r="K37" s="17"/>
      <c r="L37" s="123"/>
      <c r="M37" s="123"/>
      <c r="N37" s="57"/>
      <c r="O37" s="57"/>
      <c r="P37" s="57"/>
      <c r="Q37" s="17"/>
      <c r="R37" s="17"/>
    </row>
    <row r="38" ht="15" customHeight="1" spans="1:16">
      <c r="A38" s="86" t="s">
        <v>3</v>
      </c>
      <c r="B38" s="87" t="s">
        <v>4</v>
      </c>
      <c r="C38" s="87" t="s">
        <v>5</v>
      </c>
      <c r="D38" s="87" t="s">
        <v>6</v>
      </c>
      <c r="E38" s="87" t="s">
        <v>7</v>
      </c>
      <c r="F38" s="86" t="s">
        <v>81</v>
      </c>
      <c r="G38" s="88" t="s">
        <v>9</v>
      </c>
      <c r="H38" s="88" t="s">
        <v>94</v>
      </c>
      <c r="I38" s="119" t="s">
        <v>14</v>
      </c>
      <c r="J38" s="119" t="s">
        <v>15</v>
      </c>
      <c r="K38" s="17"/>
      <c r="L38" s="17"/>
      <c r="M38" s="57"/>
      <c r="P38" s="5"/>
    </row>
    <row r="39" ht="15" customHeight="1" spans="1:16">
      <c r="A39" s="89" t="s">
        <v>95</v>
      </c>
      <c r="B39" s="102" t="s">
        <v>96</v>
      </c>
      <c r="C39" s="109" t="s">
        <v>97</v>
      </c>
      <c r="D39" s="109" t="s">
        <v>98</v>
      </c>
      <c r="E39" s="109" t="s">
        <v>99</v>
      </c>
      <c r="F39" s="110"/>
      <c r="G39" s="93">
        <v>44502</v>
      </c>
      <c r="H39" s="93">
        <f>G39+7</f>
        <v>44509</v>
      </c>
      <c r="I39" s="110" t="s">
        <v>100</v>
      </c>
      <c r="J39" s="129">
        <f>G39-3+TIME(16,0,0)</f>
        <v>44499.6666666667</v>
      </c>
      <c r="K39" s="17"/>
      <c r="L39" s="17"/>
      <c r="M39" s="73"/>
      <c r="P39" s="5"/>
    </row>
    <row r="40" ht="15" customHeight="1" spans="1:16">
      <c r="A40" s="89" t="s">
        <v>101</v>
      </c>
      <c r="B40" s="102" t="s">
        <v>102</v>
      </c>
      <c r="C40" s="102" t="s">
        <v>103</v>
      </c>
      <c r="D40" s="109" t="s">
        <v>104</v>
      </c>
      <c r="E40" s="102" t="s">
        <v>105</v>
      </c>
      <c r="F40" s="110"/>
      <c r="G40" s="93">
        <f>G39+7</f>
        <v>44509</v>
      </c>
      <c r="H40" s="93">
        <f t="shared" ref="H40:H43" si="11">G40+7</f>
        <v>44516</v>
      </c>
      <c r="I40" s="110" t="s">
        <v>100</v>
      </c>
      <c r="J40" s="129">
        <f>G40-3+TIME(16,0,0)</f>
        <v>44506.6666666667</v>
      </c>
      <c r="K40" s="17"/>
      <c r="L40" s="17"/>
      <c r="M40" s="73"/>
      <c r="P40" s="5"/>
    </row>
    <row r="41" ht="15" customHeight="1" spans="1:16">
      <c r="A41" s="89" t="s">
        <v>106</v>
      </c>
      <c r="B41" s="102" t="s">
        <v>107</v>
      </c>
      <c r="C41" s="102" t="s">
        <v>108</v>
      </c>
      <c r="D41" s="109" t="s">
        <v>109</v>
      </c>
      <c r="E41" s="102" t="s">
        <v>110</v>
      </c>
      <c r="F41" s="110"/>
      <c r="G41" s="93">
        <f>G39+14</f>
        <v>44516</v>
      </c>
      <c r="H41" s="93">
        <f t="shared" si="11"/>
        <v>44523</v>
      </c>
      <c r="I41" s="107" t="s">
        <v>100</v>
      </c>
      <c r="J41" s="129">
        <f>G41-3+TIME(16,0,0)</f>
        <v>44513.6666666667</v>
      </c>
      <c r="K41" s="17"/>
      <c r="L41" s="17"/>
      <c r="M41" s="73"/>
      <c r="P41" s="5"/>
    </row>
    <row r="42" ht="15" customHeight="1" spans="1:16">
      <c r="A42" s="89" t="s">
        <v>111</v>
      </c>
      <c r="B42" s="109" t="s">
        <v>112</v>
      </c>
      <c r="C42" s="109" t="s">
        <v>113</v>
      </c>
      <c r="D42" s="109" t="s">
        <v>114</v>
      </c>
      <c r="E42" s="109" t="s">
        <v>115</v>
      </c>
      <c r="F42" s="110"/>
      <c r="G42" s="93">
        <f>G39+21</f>
        <v>44523</v>
      </c>
      <c r="H42" s="93">
        <f t="shared" si="11"/>
        <v>44530</v>
      </c>
      <c r="I42" s="110" t="s">
        <v>100</v>
      </c>
      <c r="J42" s="129">
        <f>G42-3+TIME(16,0,0)</f>
        <v>44520.6666666667</v>
      </c>
      <c r="M42" s="73"/>
      <c r="P42" s="5"/>
    </row>
    <row r="43" ht="15" customHeight="1" spans="1:16">
      <c r="A43" s="89" t="s">
        <v>95</v>
      </c>
      <c r="B43" s="109" t="s">
        <v>116</v>
      </c>
      <c r="C43" s="109" t="s">
        <v>97</v>
      </c>
      <c r="D43" s="109" t="s">
        <v>117</v>
      </c>
      <c r="E43" s="109" t="s">
        <v>118</v>
      </c>
      <c r="F43" s="110"/>
      <c r="G43" s="93">
        <f>G39+28</f>
        <v>44530</v>
      </c>
      <c r="H43" s="93">
        <f t="shared" si="11"/>
        <v>44537</v>
      </c>
      <c r="I43" s="110" t="s">
        <v>100</v>
      </c>
      <c r="J43" s="129">
        <f>G43-3+TIME(16,0,0)</f>
        <v>44527.6666666667</v>
      </c>
      <c r="M43" s="73"/>
      <c r="P43" s="5"/>
    </row>
    <row r="44" spans="1:15">
      <c r="A44" s="2"/>
      <c r="B44" s="104"/>
      <c r="C44" s="104"/>
      <c r="D44" s="104"/>
      <c r="E44" s="104"/>
      <c r="F44" s="57"/>
      <c r="G44" s="84"/>
      <c r="H44" s="85"/>
      <c r="I44" s="83"/>
      <c r="J44" s="83"/>
      <c r="K44" s="17"/>
      <c r="L44" s="123"/>
      <c r="M44" s="17"/>
      <c r="N44" s="57"/>
      <c r="O44" s="57"/>
    </row>
    <row r="45" spans="1:15">
      <c r="A45" s="81" t="s">
        <v>119</v>
      </c>
      <c r="B45" s="82"/>
      <c r="C45" s="82"/>
      <c r="D45" s="82"/>
      <c r="E45" s="82"/>
      <c r="F45" s="111"/>
      <c r="G45" s="57"/>
      <c r="H45" s="17"/>
      <c r="I45" s="17"/>
      <c r="J45" s="117"/>
      <c r="K45" s="117"/>
      <c r="L45" s="17"/>
      <c r="M45" s="123"/>
      <c r="N45" s="57"/>
      <c r="O45" s="57"/>
    </row>
    <row r="46" s="72" customFormat="1" ht="15" customHeight="1" spans="1:15">
      <c r="A46" s="86" t="s">
        <v>3</v>
      </c>
      <c r="B46" s="87" t="s">
        <v>4</v>
      </c>
      <c r="C46" s="87" t="s">
        <v>5</v>
      </c>
      <c r="D46" s="87" t="s">
        <v>6</v>
      </c>
      <c r="E46" s="87" t="s">
        <v>7</v>
      </c>
      <c r="F46" s="86" t="s">
        <v>120</v>
      </c>
      <c r="G46" s="88" t="s">
        <v>9</v>
      </c>
      <c r="H46" s="86" t="s">
        <v>121</v>
      </c>
      <c r="I46" s="86" t="s">
        <v>37</v>
      </c>
      <c r="J46" s="86" t="s">
        <v>14</v>
      </c>
      <c r="K46" s="86" t="s">
        <v>15</v>
      </c>
      <c r="M46" s="128"/>
      <c r="N46" s="128"/>
      <c r="O46" s="128"/>
    </row>
    <row r="47" ht="15" customHeight="1" spans="1:16">
      <c r="A47" s="89" t="s">
        <v>122</v>
      </c>
      <c r="B47" s="109"/>
      <c r="C47" s="109"/>
      <c r="D47" s="112"/>
      <c r="E47" s="109"/>
      <c r="F47" s="107"/>
      <c r="G47" s="93">
        <v>44506</v>
      </c>
      <c r="H47" s="93">
        <f>G47+5</f>
        <v>44511</v>
      </c>
      <c r="I47" s="93">
        <f>G47+7</f>
        <v>44513</v>
      </c>
      <c r="J47" s="110"/>
      <c r="K47" s="129">
        <f>G47-3+TIME(16,0,0)</f>
        <v>44503.6666666667</v>
      </c>
      <c r="M47" s="73"/>
      <c r="P47" s="5"/>
    </row>
    <row r="48" ht="15" customHeight="1" spans="1:16">
      <c r="A48" s="89" t="s">
        <v>123</v>
      </c>
      <c r="B48" s="109" t="s">
        <v>124</v>
      </c>
      <c r="C48" s="109"/>
      <c r="D48" s="112" t="s">
        <v>125</v>
      </c>
      <c r="E48" s="109" t="s">
        <v>124</v>
      </c>
      <c r="F48" s="113"/>
      <c r="G48" s="93">
        <f>G47+7</f>
        <v>44513</v>
      </c>
      <c r="H48" s="93">
        <f t="shared" ref="H48:H51" si="12">G48+5</f>
        <v>44518</v>
      </c>
      <c r="I48" s="93">
        <f t="shared" ref="I48:I51" si="13">G48+7</f>
        <v>44520</v>
      </c>
      <c r="J48" s="110" t="s">
        <v>126</v>
      </c>
      <c r="K48" s="129">
        <f>G48-3+TIME(16,0,0)</f>
        <v>44510.6666666667</v>
      </c>
      <c r="L48" s="77"/>
      <c r="M48" s="73"/>
      <c r="P48" s="5"/>
    </row>
    <row r="49" ht="15" customHeight="1" spans="1:16">
      <c r="A49" s="89" t="s">
        <v>127</v>
      </c>
      <c r="B49" s="109" t="s">
        <v>128</v>
      </c>
      <c r="C49" s="109"/>
      <c r="D49" s="112">
        <v>10</v>
      </c>
      <c r="E49" s="109" t="s">
        <v>128</v>
      </c>
      <c r="F49" s="110"/>
      <c r="G49" s="93">
        <f t="shared" ref="G49:G51" si="14">G48+7</f>
        <v>44520</v>
      </c>
      <c r="H49" s="93">
        <f t="shared" si="12"/>
        <v>44525</v>
      </c>
      <c r="I49" s="93">
        <f t="shared" si="13"/>
        <v>44527</v>
      </c>
      <c r="J49" s="110" t="s">
        <v>129</v>
      </c>
      <c r="K49" s="129">
        <f>G49-3+TIME(16,0,0)</f>
        <v>44517.6666666667</v>
      </c>
      <c r="M49" s="73"/>
      <c r="P49" s="5"/>
    </row>
    <row r="50" ht="15" customHeight="1" spans="1:16">
      <c r="A50" s="106" t="s">
        <v>130</v>
      </c>
      <c r="B50" s="109"/>
      <c r="C50" s="109"/>
      <c r="D50" s="112"/>
      <c r="E50" s="109"/>
      <c r="F50" s="114"/>
      <c r="G50" s="93">
        <f t="shared" si="14"/>
        <v>44527</v>
      </c>
      <c r="H50" s="93">
        <f t="shared" si="12"/>
        <v>44532</v>
      </c>
      <c r="I50" s="93">
        <f t="shared" si="13"/>
        <v>44534</v>
      </c>
      <c r="J50" s="110" t="s">
        <v>129</v>
      </c>
      <c r="K50" s="129">
        <f>G50-3+TIME(16,0,0)</f>
        <v>44524.6666666667</v>
      </c>
      <c r="M50" s="73"/>
      <c r="P50" s="5"/>
    </row>
    <row r="51" ht="15" customHeight="1" spans="1:16">
      <c r="A51" s="89" t="s">
        <v>123</v>
      </c>
      <c r="B51" s="109" t="s">
        <v>131</v>
      </c>
      <c r="C51" s="109"/>
      <c r="D51" s="112" t="s">
        <v>132</v>
      </c>
      <c r="E51" s="109" t="s">
        <v>131</v>
      </c>
      <c r="F51" s="107"/>
      <c r="G51" s="93">
        <f t="shared" si="14"/>
        <v>44534</v>
      </c>
      <c r="H51" s="93">
        <f t="shared" si="12"/>
        <v>44539</v>
      </c>
      <c r="I51" s="93">
        <f t="shared" si="13"/>
        <v>44541</v>
      </c>
      <c r="J51" s="110" t="s">
        <v>126</v>
      </c>
      <c r="K51" s="129">
        <f>G51-3+TIME(16,0,0)</f>
        <v>44531.6666666667</v>
      </c>
      <c r="M51" s="73"/>
      <c r="P51" s="5"/>
    </row>
    <row r="52" spans="1:8">
      <c r="A52" s="115"/>
      <c r="B52" s="82"/>
      <c r="C52" s="116"/>
      <c r="D52" s="116"/>
      <c r="E52" s="116"/>
      <c r="F52" s="83"/>
      <c r="G52" s="83"/>
      <c r="H52" s="117"/>
    </row>
    <row r="53" spans="1:14">
      <c r="A53" s="81" t="s">
        <v>133</v>
      </c>
      <c r="B53" s="82"/>
      <c r="C53" s="82"/>
      <c r="D53" s="82"/>
      <c r="E53" s="82"/>
      <c r="F53" s="57"/>
      <c r="G53" s="57"/>
      <c r="H53" s="17"/>
      <c r="I53" s="117"/>
      <c r="J53" s="117"/>
      <c r="K53" s="17"/>
      <c r="L53" s="17"/>
      <c r="M53" s="17"/>
      <c r="N53" s="57"/>
    </row>
    <row r="54" s="72" customFormat="1" ht="15" customHeight="1" spans="1:15">
      <c r="A54" s="86" t="s">
        <v>3</v>
      </c>
      <c r="B54" s="118" t="s">
        <v>4</v>
      </c>
      <c r="C54" s="118" t="s">
        <v>5</v>
      </c>
      <c r="D54" s="118" t="s">
        <v>6</v>
      </c>
      <c r="E54" s="118" t="s">
        <v>7</v>
      </c>
      <c r="F54" s="119" t="s">
        <v>34</v>
      </c>
      <c r="G54" s="119" t="s">
        <v>9</v>
      </c>
      <c r="H54" s="119" t="s">
        <v>37</v>
      </c>
      <c r="I54" s="119" t="s">
        <v>14</v>
      </c>
      <c r="J54" s="86" t="s">
        <v>15</v>
      </c>
      <c r="M54" s="128"/>
      <c r="N54" s="128"/>
      <c r="O54" s="128"/>
    </row>
    <row r="55" ht="15" customHeight="1" spans="1:16">
      <c r="A55" s="89" t="s">
        <v>134</v>
      </c>
      <c r="B55" s="109" t="s">
        <v>135</v>
      </c>
      <c r="C55" s="109" t="s">
        <v>136</v>
      </c>
      <c r="D55" s="109" t="s">
        <v>135</v>
      </c>
      <c r="E55" s="109" t="s">
        <v>135</v>
      </c>
      <c r="F55" s="110"/>
      <c r="G55" s="93">
        <v>44507</v>
      </c>
      <c r="H55" s="120">
        <f>G55+5</f>
        <v>44512</v>
      </c>
      <c r="I55" s="110" t="s">
        <v>20</v>
      </c>
      <c r="J55" s="129">
        <f>G55-3+TIME(16,0,0)</f>
        <v>44504.6666666667</v>
      </c>
      <c r="M55" s="73"/>
      <c r="P55" s="5"/>
    </row>
    <row r="56" ht="15" customHeight="1" spans="1:16">
      <c r="A56" s="89" t="s">
        <v>137</v>
      </c>
      <c r="B56" s="121" t="s">
        <v>138</v>
      </c>
      <c r="C56" s="121" t="s">
        <v>139</v>
      </c>
      <c r="D56" s="121" t="s">
        <v>138</v>
      </c>
      <c r="E56" s="121" t="s">
        <v>138</v>
      </c>
      <c r="F56" s="110"/>
      <c r="G56" s="93">
        <f>G55+7</f>
        <v>44514</v>
      </c>
      <c r="H56" s="93">
        <f>H55+7</f>
        <v>44519</v>
      </c>
      <c r="I56" s="110" t="s">
        <v>20</v>
      </c>
      <c r="J56" s="129">
        <f>G56-3+TIME(16,0,0)</f>
        <v>44511.6666666667</v>
      </c>
      <c r="M56" s="73"/>
      <c r="P56" s="5"/>
    </row>
    <row r="57" ht="15" customHeight="1" spans="1:16">
      <c r="A57" s="89" t="s">
        <v>140</v>
      </c>
      <c r="B57" s="102" t="s">
        <v>141</v>
      </c>
      <c r="C57" s="121" t="s">
        <v>142</v>
      </c>
      <c r="D57" s="121" t="s">
        <v>141</v>
      </c>
      <c r="E57" s="102" t="s">
        <v>141</v>
      </c>
      <c r="F57" s="110"/>
      <c r="G57" s="93">
        <f>G55+14</f>
        <v>44521</v>
      </c>
      <c r="H57" s="93">
        <f t="shared" ref="H57:H59" si="15">H56+7</f>
        <v>44526</v>
      </c>
      <c r="I57" s="110" t="s">
        <v>20</v>
      </c>
      <c r="J57" s="129">
        <f>G57-3+TIME(16,0,0)</f>
        <v>44518.6666666667</v>
      </c>
      <c r="M57" s="73"/>
      <c r="P57" s="5"/>
    </row>
    <row r="58" ht="15" customHeight="1" spans="1:16">
      <c r="A58" s="89" t="s">
        <v>143</v>
      </c>
      <c r="B58" s="121" t="s">
        <v>144</v>
      </c>
      <c r="C58" s="121" t="s">
        <v>145</v>
      </c>
      <c r="D58" s="121" t="s">
        <v>144</v>
      </c>
      <c r="E58" s="121" t="s">
        <v>144</v>
      </c>
      <c r="F58" s="110"/>
      <c r="G58" s="93">
        <f>G55+21</f>
        <v>44528</v>
      </c>
      <c r="H58" s="93">
        <f t="shared" si="15"/>
        <v>44533</v>
      </c>
      <c r="I58" s="110" t="s">
        <v>20</v>
      </c>
      <c r="J58" s="129">
        <f>G58-3+TIME(16,0,0)</f>
        <v>44525.6666666667</v>
      </c>
      <c r="M58" s="73"/>
      <c r="P58" s="5"/>
    </row>
    <row r="59" ht="15" customHeight="1" spans="1:16">
      <c r="A59" s="89" t="s">
        <v>134</v>
      </c>
      <c r="B59" s="121" t="s">
        <v>146</v>
      </c>
      <c r="C59" s="121" t="s">
        <v>136</v>
      </c>
      <c r="D59" s="121" t="s">
        <v>146</v>
      </c>
      <c r="E59" s="121" t="s">
        <v>146</v>
      </c>
      <c r="F59" s="110"/>
      <c r="G59" s="93">
        <f>G55+28</f>
        <v>44535</v>
      </c>
      <c r="H59" s="93">
        <f t="shared" si="15"/>
        <v>44540</v>
      </c>
      <c r="I59" s="110" t="s">
        <v>20</v>
      </c>
      <c r="J59" s="129">
        <f>G59-3+TIME(16,0,0)</f>
        <v>44532.6666666667</v>
      </c>
      <c r="M59" s="73"/>
      <c r="P59" s="5"/>
    </row>
    <row r="60" spans="1:15">
      <c r="A60" s="103" t="s">
        <v>56</v>
      </c>
      <c r="B60" s="82"/>
      <c r="C60" s="82"/>
      <c r="D60" s="82"/>
      <c r="E60" s="82"/>
      <c r="F60" s="57"/>
      <c r="G60" s="122"/>
      <c r="H60" s="123"/>
      <c r="I60" s="17"/>
      <c r="J60" s="117"/>
      <c r="K60" s="117"/>
      <c r="L60" s="17"/>
      <c r="M60" s="17"/>
      <c r="N60" s="122"/>
      <c r="O60" s="57"/>
    </row>
    <row r="61" spans="1:15">
      <c r="A61" s="38"/>
      <c r="B61" s="82"/>
      <c r="C61" s="82"/>
      <c r="D61" s="82"/>
      <c r="E61" s="82"/>
      <c r="F61" s="57"/>
      <c r="G61" s="122"/>
      <c r="H61" s="123"/>
      <c r="I61" s="17"/>
      <c r="J61" s="117"/>
      <c r="K61" s="117"/>
      <c r="L61" s="17"/>
      <c r="M61" s="17"/>
      <c r="N61" s="122"/>
      <c r="O61" s="57"/>
    </row>
    <row r="62" spans="1:15">
      <c r="A62" s="81" t="s">
        <v>147</v>
      </c>
      <c r="B62" s="82"/>
      <c r="C62" s="82"/>
      <c r="D62" s="82"/>
      <c r="E62" s="82"/>
      <c r="F62" s="111"/>
      <c r="G62" s="57"/>
      <c r="H62" s="17"/>
      <c r="I62" s="17"/>
      <c r="J62" s="117"/>
      <c r="K62" s="117"/>
      <c r="L62" s="17"/>
      <c r="M62" s="17"/>
      <c r="N62" s="122"/>
      <c r="O62" s="83"/>
    </row>
    <row r="63" s="75" customFormat="1" ht="15" customHeight="1" spans="1:15">
      <c r="A63" s="124" t="s">
        <v>3</v>
      </c>
      <c r="B63" s="125" t="s">
        <v>4</v>
      </c>
      <c r="C63" s="125" t="s">
        <v>5</v>
      </c>
      <c r="D63" s="125" t="s">
        <v>6</v>
      </c>
      <c r="E63" s="125" t="s">
        <v>7</v>
      </c>
      <c r="F63" s="124" t="s">
        <v>148</v>
      </c>
      <c r="G63" s="126" t="s">
        <v>9</v>
      </c>
      <c r="H63" s="124" t="s">
        <v>37</v>
      </c>
      <c r="I63" s="124" t="s">
        <v>14</v>
      </c>
      <c r="J63" s="86" t="s">
        <v>15</v>
      </c>
      <c r="M63" s="134"/>
      <c r="N63" s="134"/>
      <c r="O63" s="134"/>
    </row>
    <row r="64" ht="15" customHeight="1" spans="1:16">
      <c r="A64" s="106" t="s">
        <v>122</v>
      </c>
      <c r="B64" s="102"/>
      <c r="C64" s="102"/>
      <c r="D64" s="102"/>
      <c r="E64" s="102"/>
      <c r="F64" s="114"/>
      <c r="G64" s="93">
        <v>44504</v>
      </c>
      <c r="H64" s="93">
        <f t="shared" ref="H64:H68" si="16">G64+7</f>
        <v>44511</v>
      </c>
      <c r="I64" s="110"/>
      <c r="J64" s="129">
        <f>G64-3+TIME(16,0,0)</f>
        <v>44501.6666666667</v>
      </c>
      <c r="M64" s="73"/>
      <c r="P64" s="5"/>
    </row>
    <row r="65" ht="15" customHeight="1" spans="1:16">
      <c r="A65" s="106" t="s">
        <v>149</v>
      </c>
      <c r="B65" s="102" t="s">
        <v>150</v>
      </c>
      <c r="C65" s="102" t="s">
        <v>151</v>
      </c>
      <c r="D65" s="102" t="s">
        <v>152</v>
      </c>
      <c r="E65" s="102" t="s">
        <v>150</v>
      </c>
      <c r="F65" s="114"/>
      <c r="G65" s="93">
        <f t="shared" ref="G65:G68" si="17">G64+7</f>
        <v>44511</v>
      </c>
      <c r="H65" s="93">
        <f t="shared" si="16"/>
        <v>44518</v>
      </c>
      <c r="I65" s="110" t="s">
        <v>153</v>
      </c>
      <c r="J65" s="129">
        <f>G65-3+TIME(16,0,0)</f>
        <v>44508.6666666667</v>
      </c>
      <c r="M65" s="73"/>
      <c r="P65" s="5"/>
    </row>
    <row r="66" ht="15" customHeight="1" spans="1:16">
      <c r="A66" s="106" t="s">
        <v>122</v>
      </c>
      <c r="B66" s="102"/>
      <c r="C66" s="102"/>
      <c r="D66" s="102"/>
      <c r="E66" s="102"/>
      <c r="F66" s="137"/>
      <c r="G66" s="93">
        <f t="shared" si="17"/>
        <v>44518</v>
      </c>
      <c r="H66" s="93">
        <f t="shared" si="16"/>
        <v>44525</v>
      </c>
      <c r="I66" s="110"/>
      <c r="J66" s="129">
        <f>G66-3+TIME(16,0,0)</f>
        <v>44515.6666666667</v>
      </c>
      <c r="M66" s="73"/>
      <c r="P66" s="5"/>
    </row>
    <row r="67" ht="15" customHeight="1" spans="1:16">
      <c r="A67" s="106" t="s">
        <v>149</v>
      </c>
      <c r="B67" s="102" t="s">
        <v>154</v>
      </c>
      <c r="C67" s="102" t="s">
        <v>151</v>
      </c>
      <c r="D67" s="102" t="s">
        <v>155</v>
      </c>
      <c r="E67" s="102" t="s">
        <v>154</v>
      </c>
      <c r="F67" s="114"/>
      <c r="G67" s="93">
        <f t="shared" si="17"/>
        <v>44525</v>
      </c>
      <c r="H67" s="93">
        <f t="shared" si="16"/>
        <v>44532</v>
      </c>
      <c r="I67" s="110" t="s">
        <v>153</v>
      </c>
      <c r="J67" s="129">
        <f>G67-3+TIME(16,0,0)</f>
        <v>44522.6666666667</v>
      </c>
      <c r="M67" s="73"/>
      <c r="P67" s="5"/>
    </row>
    <row r="68" ht="15" customHeight="1" spans="1:16">
      <c r="A68" s="106" t="s">
        <v>122</v>
      </c>
      <c r="B68" s="102"/>
      <c r="C68" s="102"/>
      <c r="D68" s="102"/>
      <c r="E68" s="102"/>
      <c r="F68" s="114"/>
      <c r="G68" s="93">
        <f t="shared" si="17"/>
        <v>44532</v>
      </c>
      <c r="H68" s="93">
        <f t="shared" si="16"/>
        <v>44539</v>
      </c>
      <c r="I68" s="110"/>
      <c r="J68" s="129">
        <f>G68-3+TIME(16,0,0)</f>
        <v>44529.6666666667</v>
      </c>
      <c r="M68" s="73"/>
      <c r="P68" s="5"/>
    </row>
    <row r="69" spans="1:14">
      <c r="A69" s="2"/>
      <c r="B69" s="82"/>
      <c r="C69" s="82"/>
      <c r="D69" s="82"/>
      <c r="E69" s="82"/>
      <c r="F69" s="138"/>
      <c r="G69" s="84"/>
      <c r="H69" s="85"/>
      <c r="I69" s="84"/>
      <c r="J69" s="146"/>
      <c r="K69" s="17"/>
      <c r="L69" s="85"/>
      <c r="M69" s="17"/>
      <c r="N69" s="83"/>
    </row>
    <row r="70" s="17" customFormat="1" ht="15" customHeight="1" spans="1:16">
      <c r="A70" s="139" t="s">
        <v>156</v>
      </c>
      <c r="B70" s="140"/>
      <c r="C70" s="141"/>
      <c r="D70" s="141"/>
      <c r="E70" s="141"/>
      <c r="F70" s="142"/>
      <c r="G70" s="143"/>
      <c r="H70" s="144"/>
      <c r="I70" s="144"/>
      <c r="J70" s="163"/>
      <c r="K70" s="163"/>
      <c r="M70" s="85"/>
      <c r="N70" s="57"/>
      <c r="O70" s="146"/>
      <c r="P70" s="57"/>
    </row>
    <row r="71" s="75" customFormat="1" ht="15" customHeight="1" spans="1:14">
      <c r="A71" s="124" t="s">
        <v>3</v>
      </c>
      <c r="B71" s="125" t="s">
        <v>4</v>
      </c>
      <c r="C71" s="125" t="s">
        <v>5</v>
      </c>
      <c r="D71" s="125" t="s">
        <v>6</v>
      </c>
      <c r="E71" s="125" t="s">
        <v>7</v>
      </c>
      <c r="F71" s="124" t="s">
        <v>120</v>
      </c>
      <c r="G71" s="126" t="s">
        <v>9</v>
      </c>
      <c r="H71" s="124" t="s">
        <v>157</v>
      </c>
      <c r="I71" s="126" t="s">
        <v>158</v>
      </c>
      <c r="J71" s="124" t="s">
        <v>14</v>
      </c>
      <c r="K71" s="86" t="s">
        <v>15</v>
      </c>
      <c r="L71" s="164"/>
      <c r="M71" s="134"/>
      <c r="N71" s="134"/>
    </row>
    <row r="72" ht="15" customHeight="1" spans="1:16">
      <c r="A72" s="89" t="s">
        <v>159</v>
      </c>
      <c r="B72" s="102" t="s">
        <v>160</v>
      </c>
      <c r="C72" s="102" t="s">
        <v>161</v>
      </c>
      <c r="D72" s="102" t="s">
        <v>160</v>
      </c>
      <c r="E72" s="102" t="s">
        <v>160</v>
      </c>
      <c r="F72" s="114"/>
      <c r="G72" s="93">
        <v>44507</v>
      </c>
      <c r="H72" s="93">
        <f>G72+6</f>
        <v>44513</v>
      </c>
      <c r="I72" s="93">
        <f>H72+2</f>
        <v>44515</v>
      </c>
      <c r="J72" s="110" t="s">
        <v>20</v>
      </c>
      <c r="K72" s="129">
        <f t="shared" ref="K72:K76" si="18">G72-3+TIME(16,0,0)</f>
        <v>44504.6666666667</v>
      </c>
      <c r="M72" s="73"/>
      <c r="P72" s="5"/>
    </row>
    <row r="73" ht="15" customHeight="1" spans="1:16">
      <c r="A73" s="89" t="s">
        <v>162</v>
      </c>
      <c r="B73" s="109" t="s">
        <v>163</v>
      </c>
      <c r="C73" s="109" t="s">
        <v>164</v>
      </c>
      <c r="D73" s="109" t="s">
        <v>160</v>
      </c>
      <c r="E73" s="109" t="s">
        <v>163</v>
      </c>
      <c r="F73" s="114"/>
      <c r="G73" s="93">
        <f>G72+7</f>
        <v>44514</v>
      </c>
      <c r="H73" s="93">
        <f t="shared" ref="H73:H76" si="19">G73+6</f>
        <v>44520</v>
      </c>
      <c r="I73" s="93">
        <f t="shared" ref="I73:I76" si="20">H73+2</f>
        <v>44522</v>
      </c>
      <c r="J73" s="110" t="s">
        <v>153</v>
      </c>
      <c r="K73" s="129">
        <f t="shared" si="18"/>
        <v>44511.6666666667</v>
      </c>
      <c r="M73" s="73"/>
      <c r="P73" s="5"/>
    </row>
    <row r="74" ht="15" customHeight="1" spans="1:16">
      <c r="A74" s="89" t="s">
        <v>159</v>
      </c>
      <c r="B74" s="109" t="s">
        <v>165</v>
      </c>
      <c r="C74" s="109" t="s">
        <v>161</v>
      </c>
      <c r="D74" s="109" t="s">
        <v>165</v>
      </c>
      <c r="E74" s="109" t="s">
        <v>165</v>
      </c>
      <c r="F74" s="114"/>
      <c r="G74" s="93">
        <f t="shared" ref="G74:G76" si="21">G73+7</f>
        <v>44521</v>
      </c>
      <c r="H74" s="93">
        <f t="shared" si="19"/>
        <v>44527</v>
      </c>
      <c r="I74" s="93">
        <f t="shared" si="20"/>
        <v>44529</v>
      </c>
      <c r="J74" s="110" t="s">
        <v>20</v>
      </c>
      <c r="K74" s="129">
        <f t="shared" si="18"/>
        <v>44518.6666666667</v>
      </c>
      <c r="M74" s="73"/>
      <c r="P74" s="5"/>
    </row>
    <row r="75" ht="15" customHeight="1" spans="1:16">
      <c r="A75" s="89" t="s">
        <v>162</v>
      </c>
      <c r="B75" s="109" t="s">
        <v>166</v>
      </c>
      <c r="C75" s="109" t="s">
        <v>164</v>
      </c>
      <c r="D75" s="109" t="s">
        <v>165</v>
      </c>
      <c r="E75" s="109" t="s">
        <v>166</v>
      </c>
      <c r="F75" s="114"/>
      <c r="G75" s="93">
        <f t="shared" si="21"/>
        <v>44528</v>
      </c>
      <c r="H75" s="93">
        <f t="shared" si="19"/>
        <v>44534</v>
      </c>
      <c r="I75" s="93">
        <f t="shared" si="20"/>
        <v>44536</v>
      </c>
      <c r="J75" s="110" t="s">
        <v>153</v>
      </c>
      <c r="K75" s="129">
        <f t="shared" si="18"/>
        <v>44525.6666666667</v>
      </c>
      <c r="M75" s="73"/>
      <c r="P75" s="5"/>
    </row>
    <row r="76" ht="15" customHeight="1" spans="1:16">
      <c r="A76" s="89" t="s">
        <v>159</v>
      </c>
      <c r="B76" s="109" t="s">
        <v>114</v>
      </c>
      <c r="C76" s="109" t="s">
        <v>161</v>
      </c>
      <c r="D76" s="109" t="s">
        <v>114</v>
      </c>
      <c r="E76" s="109" t="s">
        <v>114</v>
      </c>
      <c r="F76" s="114"/>
      <c r="G76" s="93">
        <f t="shared" si="21"/>
        <v>44535</v>
      </c>
      <c r="H76" s="93">
        <f t="shared" si="19"/>
        <v>44541</v>
      </c>
      <c r="I76" s="93">
        <f t="shared" si="20"/>
        <v>44543</v>
      </c>
      <c r="J76" s="110" t="s">
        <v>20</v>
      </c>
      <c r="K76" s="129">
        <f t="shared" si="18"/>
        <v>44532.6666666667</v>
      </c>
      <c r="M76" s="73"/>
      <c r="P76" s="5"/>
    </row>
    <row r="77" spans="1:14">
      <c r="A77" s="103"/>
      <c r="B77" s="140"/>
      <c r="C77" s="140"/>
      <c r="D77" s="140"/>
      <c r="E77" s="140"/>
      <c r="F77" s="145"/>
      <c r="G77" s="146"/>
      <c r="H77" s="147"/>
      <c r="I77" s="147"/>
      <c r="J77" s="147"/>
      <c r="K77" s="165"/>
      <c r="L77" s="165"/>
      <c r="M77" s="165"/>
      <c r="N77" s="146"/>
    </row>
    <row r="78" spans="1:13">
      <c r="A78" s="148" t="s">
        <v>167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97"/>
    </row>
    <row r="79" s="72" customFormat="1" ht="15" customHeight="1" spans="1:15">
      <c r="A79" s="86" t="s">
        <v>3</v>
      </c>
      <c r="B79" s="87" t="s">
        <v>4</v>
      </c>
      <c r="C79" s="87" t="s">
        <v>5</v>
      </c>
      <c r="D79" s="87" t="s">
        <v>6</v>
      </c>
      <c r="E79" s="87" t="s">
        <v>7</v>
      </c>
      <c r="F79" s="86" t="s">
        <v>8</v>
      </c>
      <c r="G79" s="88" t="s">
        <v>9</v>
      </c>
      <c r="H79" s="86" t="s">
        <v>168</v>
      </c>
      <c r="I79" s="86" t="s">
        <v>169</v>
      </c>
      <c r="J79" s="86" t="s">
        <v>12</v>
      </c>
      <c r="K79" s="86" t="s">
        <v>14</v>
      </c>
      <c r="L79" s="86" t="s">
        <v>15</v>
      </c>
      <c r="M79" s="128"/>
      <c r="N79" s="128"/>
      <c r="O79" s="128"/>
    </row>
    <row r="80" ht="15" customHeight="1" spans="1:16">
      <c r="A80" s="89" t="s">
        <v>170</v>
      </c>
      <c r="B80" s="109"/>
      <c r="C80" s="109"/>
      <c r="D80" s="109"/>
      <c r="E80" s="109"/>
      <c r="F80" s="110"/>
      <c r="G80" s="93">
        <v>44505</v>
      </c>
      <c r="H80" s="93">
        <f>G80+7</f>
        <v>44512</v>
      </c>
      <c r="I80" s="93">
        <f>H80+1</f>
        <v>44513</v>
      </c>
      <c r="J80" s="93">
        <f t="shared" ref="J80:J84" si="22">I80+2</f>
        <v>44515</v>
      </c>
      <c r="K80" s="152"/>
      <c r="L80" s="129">
        <f>G80-3+TIME(16,0,0)</f>
        <v>44502.6666666667</v>
      </c>
      <c r="M80" s="73"/>
      <c r="P80" s="5"/>
    </row>
    <row r="81" s="76" customFormat="1" ht="15" customHeight="1" spans="1:15">
      <c r="A81" s="89" t="s">
        <v>171</v>
      </c>
      <c r="B81" s="102" t="s">
        <v>172</v>
      </c>
      <c r="C81" s="109" t="s">
        <v>173</v>
      </c>
      <c r="D81" s="102" t="s">
        <v>46</v>
      </c>
      <c r="E81" s="102" t="s">
        <v>174</v>
      </c>
      <c r="F81" s="110"/>
      <c r="G81" s="93">
        <f>G80+7</f>
        <v>44512</v>
      </c>
      <c r="H81" s="93">
        <f t="shared" ref="H81:H84" si="23">G81+7</f>
        <v>44519</v>
      </c>
      <c r="I81" s="93">
        <f t="shared" ref="I81:I84" si="24">H81+1</f>
        <v>44520</v>
      </c>
      <c r="J81" s="93">
        <f t="shared" si="22"/>
        <v>44522</v>
      </c>
      <c r="K81" s="152" t="s">
        <v>100</v>
      </c>
      <c r="L81" s="129">
        <f>G81-3+TIME(16,0,0)</f>
        <v>44509.6666666667</v>
      </c>
      <c r="M81" s="166"/>
      <c r="N81" s="166"/>
      <c r="O81" s="166"/>
    </row>
    <row r="82" s="77" customFormat="1" ht="15" customHeight="1" spans="1:15">
      <c r="A82" s="89" t="s">
        <v>175</v>
      </c>
      <c r="B82" s="102" t="s">
        <v>44</v>
      </c>
      <c r="C82" s="109" t="s">
        <v>176</v>
      </c>
      <c r="D82" s="102" t="s">
        <v>177</v>
      </c>
      <c r="E82" s="102" t="s">
        <v>44</v>
      </c>
      <c r="F82" s="110"/>
      <c r="G82" s="93">
        <f>G80+14</f>
        <v>44519</v>
      </c>
      <c r="H82" s="93">
        <f t="shared" si="23"/>
        <v>44526</v>
      </c>
      <c r="I82" s="93">
        <f t="shared" si="24"/>
        <v>44527</v>
      </c>
      <c r="J82" s="93">
        <f t="shared" si="22"/>
        <v>44529</v>
      </c>
      <c r="K82" s="152" t="s">
        <v>42</v>
      </c>
      <c r="L82" s="129">
        <f>G82-3+TIME(16,0,0)</f>
        <v>44516.6666666667</v>
      </c>
      <c r="M82" s="167"/>
      <c r="N82" s="167"/>
      <c r="O82" s="167"/>
    </row>
    <row r="83" ht="15" customHeight="1" spans="1:16">
      <c r="A83" s="89" t="s">
        <v>178</v>
      </c>
      <c r="B83" s="149" t="s">
        <v>179</v>
      </c>
      <c r="C83" s="107" t="s">
        <v>180</v>
      </c>
      <c r="D83" s="149" t="s">
        <v>54</v>
      </c>
      <c r="E83" s="149" t="s">
        <v>181</v>
      </c>
      <c r="F83" s="110"/>
      <c r="G83" s="93">
        <f>G80+21</f>
        <v>44526</v>
      </c>
      <c r="H83" s="93">
        <f t="shared" si="23"/>
        <v>44533</v>
      </c>
      <c r="I83" s="93">
        <f t="shared" si="24"/>
        <v>44534</v>
      </c>
      <c r="J83" s="93">
        <f t="shared" si="22"/>
        <v>44536</v>
      </c>
      <c r="K83" s="152" t="s">
        <v>100</v>
      </c>
      <c r="L83" s="129">
        <f>G83-3+TIME(16,0,0)</f>
        <v>44523.6666666667</v>
      </c>
      <c r="M83" s="73"/>
      <c r="P83" s="5"/>
    </row>
    <row r="84" ht="16.5" customHeight="1" spans="1:16">
      <c r="A84" s="89" t="s">
        <v>130</v>
      </c>
      <c r="B84" s="102"/>
      <c r="C84" s="109"/>
      <c r="D84" s="102"/>
      <c r="E84" s="102"/>
      <c r="F84" s="110"/>
      <c r="G84" s="93">
        <f>G80+28</f>
        <v>44533</v>
      </c>
      <c r="H84" s="93">
        <f t="shared" si="23"/>
        <v>44540</v>
      </c>
      <c r="I84" s="93">
        <f t="shared" si="24"/>
        <v>44541</v>
      </c>
      <c r="J84" s="93">
        <f t="shared" si="22"/>
        <v>44543</v>
      </c>
      <c r="K84" s="152"/>
      <c r="L84" s="129">
        <f>G84-3+TIME(16,0,0)</f>
        <v>44530.6666666667</v>
      </c>
      <c r="M84" s="73"/>
      <c r="P84" s="5"/>
    </row>
    <row r="85" spans="1:16">
      <c r="A85" s="103" t="s">
        <v>56</v>
      </c>
      <c r="B85" s="82"/>
      <c r="C85" s="82"/>
      <c r="D85" s="82"/>
      <c r="E85" s="82"/>
      <c r="F85" s="83"/>
      <c r="G85" s="84"/>
      <c r="H85" s="85"/>
      <c r="I85" s="85"/>
      <c r="J85" s="85"/>
      <c r="K85" s="85"/>
      <c r="L85" s="117"/>
      <c r="M85" s="117"/>
      <c r="N85" s="57"/>
      <c r="O85" s="122"/>
      <c r="P85" s="168"/>
    </row>
    <row r="86" spans="1:15">
      <c r="A86" s="17"/>
      <c r="B86" s="82"/>
      <c r="C86" s="82"/>
      <c r="D86" s="82"/>
      <c r="E86" s="82"/>
      <c r="F86" s="83"/>
      <c r="G86" s="84"/>
      <c r="H86" s="85"/>
      <c r="I86" s="85"/>
      <c r="J86" s="85"/>
      <c r="K86" s="85"/>
      <c r="L86" s="117"/>
      <c r="M86" s="117"/>
      <c r="N86" s="57"/>
      <c r="O86" s="122"/>
    </row>
    <row r="87" spans="1:13">
      <c r="A87" s="81" t="s">
        <v>182</v>
      </c>
      <c r="B87" s="95"/>
      <c r="C87" s="95"/>
      <c r="D87" s="95"/>
      <c r="E87" s="95"/>
      <c r="F87" s="96"/>
      <c r="G87" s="105"/>
      <c r="H87" s="97"/>
      <c r="I87" s="97"/>
      <c r="J87" s="97"/>
      <c r="K87" s="97"/>
      <c r="L87" s="97"/>
      <c r="M87" s="97"/>
    </row>
    <row r="88" s="72" customFormat="1" ht="15" customHeight="1" spans="1:15">
      <c r="A88" s="86" t="s">
        <v>3</v>
      </c>
      <c r="B88" s="87" t="s">
        <v>4</v>
      </c>
      <c r="C88" s="87" t="s">
        <v>5</v>
      </c>
      <c r="D88" s="87" t="s">
        <v>6</v>
      </c>
      <c r="E88" s="87" t="s">
        <v>7</v>
      </c>
      <c r="F88" s="119" t="s">
        <v>148</v>
      </c>
      <c r="G88" s="88" t="s">
        <v>9</v>
      </c>
      <c r="H88" s="86" t="s">
        <v>183</v>
      </c>
      <c r="I88" s="86" t="s">
        <v>184</v>
      </c>
      <c r="J88" s="86" t="s">
        <v>94</v>
      </c>
      <c r="K88" s="119" t="s">
        <v>14</v>
      </c>
      <c r="L88" s="86" t="s">
        <v>15</v>
      </c>
      <c r="M88" s="128"/>
      <c r="N88" s="128"/>
      <c r="O88" s="128"/>
    </row>
    <row r="89" ht="15" customHeight="1" spans="1:16">
      <c r="A89" s="89" t="s">
        <v>185</v>
      </c>
      <c r="B89" s="102" t="s">
        <v>186</v>
      </c>
      <c r="C89" s="109" t="s">
        <v>187</v>
      </c>
      <c r="D89" s="102" t="s">
        <v>186</v>
      </c>
      <c r="E89" s="102" t="s">
        <v>186</v>
      </c>
      <c r="F89" s="110"/>
      <c r="G89" s="120">
        <v>44504</v>
      </c>
      <c r="H89" s="120">
        <f>G89+8</f>
        <v>44512</v>
      </c>
      <c r="I89" s="120">
        <f>G89+9</f>
        <v>44513</v>
      </c>
      <c r="J89" s="120">
        <f>G89+11</f>
        <v>44515</v>
      </c>
      <c r="K89" s="110" t="s">
        <v>20</v>
      </c>
      <c r="L89" s="129">
        <f>G89-3+TIME(16,0,0)</f>
        <v>44501.6666666667</v>
      </c>
      <c r="M89" s="73"/>
      <c r="P89" s="5"/>
    </row>
    <row r="90" ht="15" customHeight="1" spans="1:16">
      <c r="A90" s="89" t="s">
        <v>188</v>
      </c>
      <c r="B90" s="102" t="s">
        <v>189</v>
      </c>
      <c r="C90" s="109" t="s">
        <v>190</v>
      </c>
      <c r="D90" s="102" t="s">
        <v>191</v>
      </c>
      <c r="E90" s="102" t="s">
        <v>189</v>
      </c>
      <c r="F90" s="110"/>
      <c r="G90" s="120">
        <f>G89+7</f>
        <v>44511</v>
      </c>
      <c r="H90" s="120">
        <f>G90+8</f>
        <v>44519</v>
      </c>
      <c r="I90" s="120">
        <f>G90+9</f>
        <v>44520</v>
      </c>
      <c r="J90" s="120">
        <f>G90+11</f>
        <v>44522</v>
      </c>
      <c r="K90" s="110" t="s">
        <v>192</v>
      </c>
      <c r="L90" s="129">
        <f>G90-3+TIME(16,0,0)</f>
        <v>44508.6666666667</v>
      </c>
      <c r="M90" s="73"/>
      <c r="P90" s="5"/>
    </row>
    <row r="91" ht="15" customHeight="1" spans="1:16">
      <c r="A91" s="89" t="s">
        <v>193</v>
      </c>
      <c r="B91" s="102" t="s">
        <v>194</v>
      </c>
      <c r="C91" s="109" t="s">
        <v>195</v>
      </c>
      <c r="D91" s="102" t="s">
        <v>194</v>
      </c>
      <c r="E91" s="102" t="s">
        <v>194</v>
      </c>
      <c r="F91" s="110"/>
      <c r="G91" s="120">
        <f>G89+14</f>
        <v>44518</v>
      </c>
      <c r="H91" s="120">
        <f>G91+8</f>
        <v>44526</v>
      </c>
      <c r="I91" s="120">
        <f>G91+9</f>
        <v>44527</v>
      </c>
      <c r="J91" s="120">
        <f t="shared" ref="J91:J93" si="25">G91+11</f>
        <v>44529</v>
      </c>
      <c r="K91" s="110" t="s">
        <v>20</v>
      </c>
      <c r="L91" s="129">
        <f>G91-3+TIME(16,0,0)</f>
        <v>44515.6666666667</v>
      </c>
      <c r="M91" s="73"/>
      <c r="P91" s="5"/>
    </row>
    <row r="92" ht="15" customHeight="1" spans="1:16">
      <c r="A92" s="89" t="s">
        <v>185</v>
      </c>
      <c r="B92" s="102" t="s">
        <v>196</v>
      </c>
      <c r="C92" s="109" t="s">
        <v>187</v>
      </c>
      <c r="D92" s="102" t="s">
        <v>196</v>
      </c>
      <c r="E92" s="102" t="s">
        <v>196</v>
      </c>
      <c r="F92" s="110"/>
      <c r="G92" s="120">
        <f>G89+21</f>
        <v>44525</v>
      </c>
      <c r="H92" s="120">
        <f>G92+8</f>
        <v>44533</v>
      </c>
      <c r="I92" s="120">
        <f>G92+9</f>
        <v>44534</v>
      </c>
      <c r="J92" s="120">
        <f t="shared" si="25"/>
        <v>44536</v>
      </c>
      <c r="K92" s="110" t="s">
        <v>20</v>
      </c>
      <c r="L92" s="129">
        <f>G92-3+TIME(16,0,0)</f>
        <v>44522.6666666667</v>
      </c>
      <c r="M92" s="73"/>
      <c r="P92" s="5"/>
    </row>
    <row r="93" ht="15" customHeight="1" spans="1:16">
      <c r="A93" s="89" t="s">
        <v>188</v>
      </c>
      <c r="B93" s="102" t="s">
        <v>197</v>
      </c>
      <c r="C93" s="109" t="s">
        <v>190</v>
      </c>
      <c r="D93" s="102" t="s">
        <v>198</v>
      </c>
      <c r="E93" s="102" t="s">
        <v>197</v>
      </c>
      <c r="F93" s="110"/>
      <c r="G93" s="120">
        <f>G89+28</f>
        <v>44532</v>
      </c>
      <c r="H93" s="120">
        <f>G93+8</f>
        <v>44540</v>
      </c>
      <c r="I93" s="120">
        <f>G93+9</f>
        <v>44541</v>
      </c>
      <c r="J93" s="120">
        <f t="shared" si="25"/>
        <v>44543</v>
      </c>
      <c r="K93" s="110" t="s">
        <v>192</v>
      </c>
      <c r="L93" s="129">
        <f>G93-3+TIME(16,0,0)</f>
        <v>44529.6666666667</v>
      </c>
      <c r="M93" s="73"/>
      <c r="P93" s="5"/>
    </row>
    <row r="94" spans="1:13">
      <c r="A94" s="103" t="s">
        <v>56</v>
      </c>
      <c r="B94" s="150"/>
      <c r="C94" s="150"/>
      <c r="D94" s="150"/>
      <c r="E94" s="150"/>
      <c r="F94" s="83"/>
      <c r="G94" s="84"/>
      <c r="H94" s="85"/>
      <c r="I94" s="85"/>
      <c r="J94" s="117"/>
      <c r="K94" s="117"/>
      <c r="L94" s="97"/>
      <c r="M94" s="97"/>
    </row>
    <row r="95" spans="1:13">
      <c r="A95" s="103"/>
      <c r="B95" s="150"/>
      <c r="C95" s="150"/>
      <c r="D95" s="150"/>
      <c r="E95" s="150"/>
      <c r="F95" s="83"/>
      <c r="G95" s="84"/>
      <c r="H95" s="85"/>
      <c r="I95" s="85"/>
      <c r="J95" s="117"/>
      <c r="K95" s="117"/>
      <c r="L95" s="97"/>
      <c r="M95" s="97"/>
    </row>
    <row r="96" spans="1:13">
      <c r="A96" s="81" t="s">
        <v>199</v>
      </c>
      <c r="B96" s="95"/>
      <c r="C96" s="95"/>
      <c r="D96" s="95"/>
      <c r="E96" s="95"/>
      <c r="F96" s="96"/>
      <c r="G96" s="105"/>
      <c r="H96" s="97"/>
      <c r="I96" s="97"/>
      <c r="J96" s="97"/>
      <c r="K96" s="97"/>
      <c r="L96" s="97"/>
      <c r="M96" s="97"/>
    </row>
    <row r="97" s="72" customFormat="1" ht="15" customHeight="1" spans="1:15">
      <c r="A97" s="86" t="s">
        <v>3</v>
      </c>
      <c r="B97" s="87" t="s">
        <v>4</v>
      </c>
      <c r="C97" s="87" t="s">
        <v>5</v>
      </c>
      <c r="D97" s="87" t="s">
        <v>6</v>
      </c>
      <c r="E97" s="87" t="s">
        <v>7</v>
      </c>
      <c r="F97" s="151" t="s">
        <v>81</v>
      </c>
      <c r="G97" s="88" t="s">
        <v>9</v>
      </c>
      <c r="H97" s="86" t="s">
        <v>11</v>
      </c>
      <c r="I97" s="86" t="s">
        <v>12</v>
      </c>
      <c r="J97" s="86" t="s">
        <v>13</v>
      </c>
      <c r="K97" s="119" t="s">
        <v>14</v>
      </c>
      <c r="L97" s="86" t="s">
        <v>15</v>
      </c>
      <c r="M97" s="128"/>
      <c r="N97" s="128"/>
      <c r="O97" s="128"/>
    </row>
    <row r="98" ht="15" customHeight="1" spans="1:16">
      <c r="A98" s="89" t="s">
        <v>200</v>
      </c>
      <c r="B98" s="109" t="s">
        <v>201</v>
      </c>
      <c r="C98" s="109" t="s">
        <v>202</v>
      </c>
      <c r="D98" s="109" t="s">
        <v>203</v>
      </c>
      <c r="E98" s="109" t="s">
        <v>204</v>
      </c>
      <c r="F98" s="110"/>
      <c r="G98" s="93">
        <v>44502</v>
      </c>
      <c r="H98" s="120">
        <f>G98+9</f>
        <v>44511</v>
      </c>
      <c r="I98" s="120">
        <f>G98+11</f>
        <v>44513</v>
      </c>
      <c r="J98" s="120">
        <f>I98+4</f>
        <v>44517</v>
      </c>
      <c r="K98" s="110" t="s">
        <v>100</v>
      </c>
      <c r="L98" s="129">
        <f>G98-3+TIME(16,0,0)</f>
        <v>44499.6666666667</v>
      </c>
      <c r="M98" s="73"/>
      <c r="P98" s="5"/>
    </row>
    <row r="99" ht="15" customHeight="1" spans="1:16">
      <c r="A99" s="89" t="s">
        <v>130</v>
      </c>
      <c r="B99" s="109"/>
      <c r="C99" s="109"/>
      <c r="D99" s="109"/>
      <c r="E99" s="109"/>
      <c r="F99" s="110"/>
      <c r="G99" s="93">
        <f>G98+7</f>
        <v>44509</v>
      </c>
      <c r="H99" s="120">
        <f t="shared" ref="H99:H102" si="26">G99+9</f>
        <v>44518</v>
      </c>
      <c r="I99" s="120">
        <f t="shared" ref="I99:I102" si="27">G99+11</f>
        <v>44520</v>
      </c>
      <c r="J99" s="120">
        <f t="shared" ref="J99:J102" si="28">I99+4</f>
        <v>44524</v>
      </c>
      <c r="K99" s="110" t="s">
        <v>205</v>
      </c>
      <c r="L99" s="129">
        <f>G99-3+TIME(16,0,0)</f>
        <v>44506.6666666667</v>
      </c>
      <c r="M99" s="73"/>
      <c r="P99" s="5"/>
    </row>
    <row r="100" s="77" customFormat="1" ht="15" customHeight="1" spans="1:15">
      <c r="A100" s="89" t="s">
        <v>206</v>
      </c>
      <c r="B100" s="109" t="s">
        <v>207</v>
      </c>
      <c r="C100" s="109" t="s">
        <v>208</v>
      </c>
      <c r="D100" s="109" t="s">
        <v>209</v>
      </c>
      <c r="E100" s="109" t="s">
        <v>210</v>
      </c>
      <c r="F100" s="110"/>
      <c r="G100" s="93">
        <f t="shared" ref="G100:G102" si="29">G99+7</f>
        <v>44516</v>
      </c>
      <c r="H100" s="120">
        <f t="shared" si="26"/>
        <v>44525</v>
      </c>
      <c r="I100" s="120">
        <f t="shared" si="27"/>
        <v>44527</v>
      </c>
      <c r="J100" s="120">
        <f t="shared" si="28"/>
        <v>44531</v>
      </c>
      <c r="K100" s="110" t="s">
        <v>100</v>
      </c>
      <c r="L100" s="129">
        <f>G100-3+TIME(16,0,0)</f>
        <v>44513.6666666667</v>
      </c>
      <c r="M100" s="167"/>
      <c r="N100" s="167"/>
      <c r="O100" s="167"/>
    </row>
    <row r="101" s="77" customFormat="1" ht="15" customHeight="1" spans="1:15">
      <c r="A101" s="89" t="s">
        <v>211</v>
      </c>
      <c r="B101" s="109" t="s">
        <v>212</v>
      </c>
      <c r="C101" s="109" t="s">
        <v>213</v>
      </c>
      <c r="D101" s="109" t="s">
        <v>54</v>
      </c>
      <c r="E101" s="109" t="s">
        <v>212</v>
      </c>
      <c r="F101" s="110"/>
      <c r="G101" s="93">
        <f t="shared" si="29"/>
        <v>44523</v>
      </c>
      <c r="H101" s="120">
        <f t="shared" si="26"/>
        <v>44532</v>
      </c>
      <c r="I101" s="120">
        <f t="shared" si="27"/>
        <v>44534</v>
      </c>
      <c r="J101" s="120">
        <f t="shared" si="28"/>
        <v>44538</v>
      </c>
      <c r="K101" s="110" t="s">
        <v>66</v>
      </c>
      <c r="L101" s="129">
        <f>G101-3+TIME(16,0,0)</f>
        <v>44520.6666666667</v>
      </c>
      <c r="M101" s="167"/>
      <c r="N101" s="167"/>
      <c r="O101" s="167"/>
    </row>
    <row r="102" s="77" customFormat="1" customHeight="1" spans="1:15">
      <c r="A102" s="89" t="s">
        <v>200</v>
      </c>
      <c r="B102" s="109" t="s">
        <v>214</v>
      </c>
      <c r="C102" s="109" t="s">
        <v>202</v>
      </c>
      <c r="D102" s="109" t="s">
        <v>215</v>
      </c>
      <c r="E102" s="109" t="s">
        <v>216</v>
      </c>
      <c r="F102" s="110"/>
      <c r="G102" s="93">
        <f t="shared" si="29"/>
        <v>44530</v>
      </c>
      <c r="H102" s="120">
        <f t="shared" si="26"/>
        <v>44539</v>
      </c>
      <c r="I102" s="120">
        <f t="shared" si="27"/>
        <v>44541</v>
      </c>
      <c r="J102" s="120">
        <f t="shared" si="28"/>
        <v>44545</v>
      </c>
      <c r="K102" s="110" t="s">
        <v>100</v>
      </c>
      <c r="L102" s="129">
        <f>G102-3+TIME(16,0,0)</f>
        <v>44527.6666666667</v>
      </c>
      <c r="M102" s="167"/>
      <c r="N102" s="167"/>
      <c r="O102" s="167"/>
    </row>
    <row r="103" spans="1:17">
      <c r="A103" s="103" t="s">
        <v>56</v>
      </c>
      <c r="B103" s="140"/>
      <c r="C103" s="140"/>
      <c r="D103" s="140"/>
      <c r="E103" s="140"/>
      <c r="F103" s="145"/>
      <c r="G103" s="146"/>
      <c r="H103" s="147"/>
      <c r="I103" s="147"/>
      <c r="J103" s="147"/>
      <c r="K103" s="165"/>
      <c r="L103" s="165"/>
      <c r="M103" s="165"/>
      <c r="N103" s="145"/>
      <c r="O103" s="146"/>
      <c r="P103" s="145"/>
      <c r="Q103" s="77"/>
    </row>
    <row r="104" spans="1:15">
      <c r="A104" s="17"/>
      <c r="B104" s="82"/>
      <c r="C104" s="82"/>
      <c r="D104" s="82"/>
      <c r="E104" s="82"/>
      <c r="F104" s="83"/>
      <c r="G104" s="84"/>
      <c r="H104" s="85"/>
      <c r="I104" s="85"/>
      <c r="J104" s="117"/>
      <c r="K104" s="117"/>
      <c r="L104" s="17"/>
      <c r="M104" s="17"/>
      <c r="N104" s="122"/>
      <c r="O104" s="57"/>
    </row>
    <row r="105" spans="1:14">
      <c r="A105" s="81" t="s">
        <v>217</v>
      </c>
      <c r="B105" s="150"/>
      <c r="C105" s="150"/>
      <c r="D105" s="150"/>
      <c r="E105" s="150"/>
      <c r="F105" s="83"/>
      <c r="G105" s="84"/>
      <c r="H105" s="85"/>
      <c r="I105" s="117"/>
      <c r="J105" s="117"/>
      <c r="K105" s="117"/>
      <c r="L105" s="97"/>
      <c r="M105" s="97"/>
      <c r="N105" s="105"/>
    </row>
    <row r="106" s="75" customFormat="1" ht="15" customHeight="1" spans="1:14">
      <c r="A106" s="124" t="s">
        <v>3</v>
      </c>
      <c r="B106" s="125" t="s">
        <v>4</v>
      </c>
      <c r="C106" s="125" t="s">
        <v>5</v>
      </c>
      <c r="D106" s="125" t="s">
        <v>6</v>
      </c>
      <c r="E106" s="125" t="s">
        <v>7</v>
      </c>
      <c r="F106" s="124" t="s">
        <v>81</v>
      </c>
      <c r="G106" s="126" t="s">
        <v>9</v>
      </c>
      <c r="H106" s="124" t="s">
        <v>218</v>
      </c>
      <c r="I106" s="124" t="s">
        <v>219</v>
      </c>
      <c r="J106" s="124" t="s">
        <v>220</v>
      </c>
      <c r="K106" s="124" t="s">
        <v>14</v>
      </c>
      <c r="L106" s="86" t="s">
        <v>15</v>
      </c>
      <c r="M106" s="134"/>
      <c r="N106" s="134"/>
    </row>
    <row r="107" ht="15" customHeight="1" spans="1:16">
      <c r="A107" s="89" t="s">
        <v>221</v>
      </c>
      <c r="B107" s="109" t="s">
        <v>160</v>
      </c>
      <c r="C107" s="108" t="s">
        <v>222</v>
      </c>
      <c r="D107" s="109" t="s">
        <v>160</v>
      </c>
      <c r="E107" s="109" t="s">
        <v>160</v>
      </c>
      <c r="F107" s="152"/>
      <c r="G107" s="93">
        <v>44502</v>
      </c>
      <c r="H107" s="93">
        <f>G107+7</f>
        <v>44509</v>
      </c>
      <c r="I107" s="93">
        <f>H107+1</f>
        <v>44510</v>
      </c>
      <c r="J107" s="93">
        <f t="shared" ref="J107:J108" si="30">I107+1</f>
        <v>44511</v>
      </c>
      <c r="K107" s="110" t="s">
        <v>20</v>
      </c>
      <c r="L107" s="129">
        <f>G107-3+TIME(16,0,0)</f>
        <v>44499.6666666667</v>
      </c>
      <c r="M107" s="73"/>
      <c r="O107" s="5"/>
      <c r="P107" s="5"/>
    </row>
    <row r="108" ht="15" customHeight="1" spans="1:16">
      <c r="A108" s="89" t="s">
        <v>223</v>
      </c>
      <c r="B108" s="153" t="s">
        <v>224</v>
      </c>
      <c r="C108" s="102" t="s">
        <v>225</v>
      </c>
      <c r="D108" s="153" t="s">
        <v>224</v>
      </c>
      <c r="E108" s="153" t="s">
        <v>224</v>
      </c>
      <c r="F108" s="152"/>
      <c r="G108" s="93">
        <f>G107+7</f>
        <v>44509</v>
      </c>
      <c r="H108" s="93">
        <f>G108+7</f>
        <v>44516</v>
      </c>
      <c r="I108" s="93">
        <f t="shared" ref="I108:I111" si="31">H108+1</f>
        <v>44517</v>
      </c>
      <c r="J108" s="93">
        <f t="shared" si="30"/>
        <v>44518</v>
      </c>
      <c r="K108" s="110" t="s">
        <v>20</v>
      </c>
      <c r="L108" s="129">
        <f>G108-3+TIME(16,0,0)</f>
        <v>44506.6666666667</v>
      </c>
      <c r="M108" s="73"/>
      <c r="O108" s="5"/>
      <c r="P108" s="5"/>
    </row>
    <row r="109" ht="15" customHeight="1" spans="1:16">
      <c r="A109" s="89" t="s">
        <v>226</v>
      </c>
      <c r="B109" s="109" t="s">
        <v>227</v>
      </c>
      <c r="C109" s="108" t="s">
        <v>228</v>
      </c>
      <c r="D109" s="109" t="s">
        <v>227</v>
      </c>
      <c r="E109" s="109" t="s">
        <v>227</v>
      </c>
      <c r="F109" s="152"/>
      <c r="G109" s="93">
        <f>G108+7</f>
        <v>44516</v>
      </c>
      <c r="H109" s="93">
        <f t="shared" ref="H109:H111" si="32">H108+7</f>
        <v>44523</v>
      </c>
      <c r="I109" s="93">
        <f t="shared" si="31"/>
        <v>44524</v>
      </c>
      <c r="J109" s="93">
        <f>J108+7</f>
        <v>44525</v>
      </c>
      <c r="K109" s="110" t="s">
        <v>20</v>
      </c>
      <c r="L109" s="129">
        <f>G109-3+TIME(16,0,0)</f>
        <v>44513.6666666667</v>
      </c>
      <c r="M109" s="73"/>
      <c r="O109" s="5"/>
      <c r="P109" s="5"/>
    </row>
    <row r="110" ht="15" customHeight="1" spans="1:16">
      <c r="A110" s="89" t="s">
        <v>221</v>
      </c>
      <c r="B110" s="153" t="s">
        <v>165</v>
      </c>
      <c r="C110" s="102" t="s">
        <v>222</v>
      </c>
      <c r="D110" s="153" t="s">
        <v>165</v>
      </c>
      <c r="E110" s="153" t="s">
        <v>165</v>
      </c>
      <c r="F110" s="152"/>
      <c r="G110" s="93">
        <f t="shared" ref="G110:G111" si="33">G109+7</f>
        <v>44523</v>
      </c>
      <c r="H110" s="93">
        <f t="shared" si="32"/>
        <v>44530</v>
      </c>
      <c r="I110" s="93">
        <f t="shared" si="31"/>
        <v>44531</v>
      </c>
      <c r="J110" s="93">
        <f>J109+7</f>
        <v>44532</v>
      </c>
      <c r="K110" s="110" t="s">
        <v>20</v>
      </c>
      <c r="L110" s="129">
        <f>G110-3+TIME(16,0,0)</f>
        <v>44520.6666666667</v>
      </c>
      <c r="M110" s="73"/>
      <c r="O110" s="5"/>
      <c r="P110" s="5"/>
    </row>
    <row r="111" ht="15" customHeight="1" spans="1:16">
      <c r="A111" s="89" t="s">
        <v>223</v>
      </c>
      <c r="B111" s="153" t="s">
        <v>229</v>
      </c>
      <c r="C111" s="102" t="s">
        <v>225</v>
      </c>
      <c r="D111" s="153" t="s">
        <v>229</v>
      </c>
      <c r="E111" s="153" t="s">
        <v>229</v>
      </c>
      <c r="F111" s="152"/>
      <c r="G111" s="93">
        <f t="shared" si="33"/>
        <v>44530</v>
      </c>
      <c r="H111" s="93">
        <f t="shared" si="32"/>
        <v>44537</v>
      </c>
      <c r="I111" s="93">
        <f t="shared" si="31"/>
        <v>44538</v>
      </c>
      <c r="J111" s="93">
        <f>J110+7</f>
        <v>44539</v>
      </c>
      <c r="K111" s="110" t="s">
        <v>20</v>
      </c>
      <c r="L111" s="129">
        <f>G111-3+TIME(16,0,0)</f>
        <v>44527.6666666667</v>
      </c>
      <c r="M111" s="73"/>
      <c r="O111" s="5"/>
      <c r="P111" s="5"/>
    </row>
    <row r="112" spans="1:14">
      <c r="A112" s="17"/>
      <c r="B112" s="82"/>
      <c r="C112" s="154"/>
      <c r="D112" s="82"/>
      <c r="E112" s="82"/>
      <c r="F112" s="83"/>
      <c r="G112" s="84"/>
      <c r="H112" s="85"/>
      <c r="I112" s="85"/>
      <c r="J112" s="85"/>
      <c r="K112" s="85"/>
      <c r="L112" s="17"/>
      <c r="M112" s="123"/>
      <c r="N112" s="57"/>
    </row>
    <row r="113" spans="1:13">
      <c r="A113" s="81" t="s">
        <v>230</v>
      </c>
      <c r="B113" s="150"/>
      <c r="C113" s="150"/>
      <c r="D113" s="150"/>
      <c r="E113" s="150"/>
      <c r="F113" s="83"/>
      <c r="G113" s="84"/>
      <c r="H113" s="85"/>
      <c r="I113" s="85"/>
      <c r="J113" s="117"/>
      <c r="K113" s="117"/>
      <c r="L113" s="97"/>
      <c r="M113" s="97"/>
    </row>
    <row r="114" s="75" customFormat="1" ht="15" customHeight="1" spans="1:15">
      <c r="A114" s="124" t="s">
        <v>3</v>
      </c>
      <c r="B114" s="125" t="s">
        <v>4</v>
      </c>
      <c r="C114" s="125" t="s">
        <v>5</v>
      </c>
      <c r="D114" s="125" t="s">
        <v>6</v>
      </c>
      <c r="E114" s="125" t="s">
        <v>7</v>
      </c>
      <c r="F114" s="124" t="s">
        <v>148</v>
      </c>
      <c r="G114" s="126" t="s">
        <v>9</v>
      </c>
      <c r="H114" s="155" t="s">
        <v>219</v>
      </c>
      <c r="I114" s="155" t="s">
        <v>218</v>
      </c>
      <c r="J114" s="124" t="s">
        <v>231</v>
      </c>
      <c r="K114" s="124" t="s">
        <v>14</v>
      </c>
      <c r="L114" s="86" t="s">
        <v>15</v>
      </c>
      <c r="M114" s="134"/>
      <c r="N114" s="134"/>
      <c r="O114" s="134"/>
    </row>
    <row r="115" ht="15" customHeight="1" spans="1:16">
      <c r="A115" s="89" t="s">
        <v>232</v>
      </c>
      <c r="B115" s="108" t="s">
        <v>233</v>
      </c>
      <c r="C115" s="108" t="s">
        <v>234</v>
      </c>
      <c r="D115" s="108" t="s">
        <v>75</v>
      </c>
      <c r="E115" s="108" t="s">
        <v>233</v>
      </c>
      <c r="F115" s="107"/>
      <c r="G115" s="93">
        <v>44504</v>
      </c>
      <c r="H115" s="93">
        <f t="shared" ref="H115:H119" si="34">G115+5</f>
        <v>44509</v>
      </c>
      <c r="I115" s="93">
        <f>G115+6</f>
        <v>44510</v>
      </c>
      <c r="J115" s="93">
        <f>I115+2</f>
        <v>44512</v>
      </c>
      <c r="K115" s="161" t="s">
        <v>129</v>
      </c>
      <c r="L115" s="129">
        <f>G115-3+TIME(16,0,0)</f>
        <v>44501.6666666667</v>
      </c>
      <c r="M115" s="73"/>
      <c r="P115" s="5"/>
    </row>
    <row r="116" ht="15" customHeight="1" spans="1:16">
      <c r="A116" s="89" t="s">
        <v>235</v>
      </c>
      <c r="B116" s="108" t="s">
        <v>236</v>
      </c>
      <c r="C116" s="108" t="s">
        <v>237</v>
      </c>
      <c r="D116" s="108" t="s">
        <v>238</v>
      </c>
      <c r="E116" s="108" t="s">
        <v>236</v>
      </c>
      <c r="F116" s="107"/>
      <c r="G116" s="93">
        <f>G115+7</f>
        <v>44511</v>
      </c>
      <c r="H116" s="93">
        <f t="shared" si="34"/>
        <v>44516</v>
      </c>
      <c r="I116" s="93">
        <f>G116+6</f>
        <v>44517</v>
      </c>
      <c r="J116" s="93">
        <f t="shared" ref="J116:J119" si="35">I116+2</f>
        <v>44519</v>
      </c>
      <c r="K116" s="161" t="s">
        <v>239</v>
      </c>
      <c r="L116" s="129">
        <f>G116-3+TIME(16,0,0)</f>
        <v>44508.6666666667</v>
      </c>
      <c r="M116" s="73"/>
      <c r="P116" s="5"/>
    </row>
    <row r="117" ht="15" customHeight="1" spans="1:16">
      <c r="A117" s="89" t="s">
        <v>232</v>
      </c>
      <c r="B117" s="108" t="s">
        <v>240</v>
      </c>
      <c r="C117" s="108" t="s">
        <v>234</v>
      </c>
      <c r="D117" s="108" t="s">
        <v>241</v>
      </c>
      <c r="E117" s="108" t="s">
        <v>240</v>
      </c>
      <c r="F117" s="107"/>
      <c r="G117" s="93">
        <f>G116+7</f>
        <v>44518</v>
      </c>
      <c r="H117" s="93">
        <f t="shared" si="34"/>
        <v>44523</v>
      </c>
      <c r="I117" s="93">
        <f t="shared" ref="I117:I119" si="36">H117+1</f>
        <v>44524</v>
      </c>
      <c r="J117" s="93">
        <f t="shared" si="35"/>
        <v>44526</v>
      </c>
      <c r="K117" s="161" t="s">
        <v>129</v>
      </c>
      <c r="L117" s="129">
        <f>G117-3+TIME(16,0,0)</f>
        <v>44515.6666666667</v>
      </c>
      <c r="M117" s="73"/>
      <c r="P117" s="5"/>
    </row>
    <row r="118" ht="15" customHeight="1" spans="1:16">
      <c r="A118" s="89" t="s">
        <v>235</v>
      </c>
      <c r="B118" s="108" t="s">
        <v>242</v>
      </c>
      <c r="C118" s="108" t="s">
        <v>237</v>
      </c>
      <c r="D118" s="108" t="s">
        <v>109</v>
      </c>
      <c r="E118" s="108" t="s">
        <v>242</v>
      </c>
      <c r="F118" s="107"/>
      <c r="G118" s="93">
        <f t="shared" ref="G118:G119" si="37">G117+7</f>
        <v>44525</v>
      </c>
      <c r="H118" s="93">
        <f t="shared" si="34"/>
        <v>44530</v>
      </c>
      <c r="I118" s="93">
        <f t="shared" si="36"/>
        <v>44531</v>
      </c>
      <c r="J118" s="93">
        <f t="shared" si="35"/>
        <v>44533</v>
      </c>
      <c r="K118" s="161" t="s">
        <v>239</v>
      </c>
      <c r="L118" s="129">
        <f>G118-3+TIME(16,0,0)</f>
        <v>44522.6666666667</v>
      </c>
      <c r="M118" s="73"/>
      <c r="P118" s="5"/>
    </row>
    <row r="119" ht="15" customHeight="1" spans="1:16">
      <c r="A119" s="89" t="s">
        <v>232</v>
      </c>
      <c r="B119" s="108" t="s">
        <v>243</v>
      </c>
      <c r="C119" s="108" t="s">
        <v>234</v>
      </c>
      <c r="D119" s="108" t="s">
        <v>244</v>
      </c>
      <c r="E119" s="108" t="s">
        <v>243</v>
      </c>
      <c r="F119" s="107"/>
      <c r="G119" s="93">
        <f t="shared" si="37"/>
        <v>44532</v>
      </c>
      <c r="H119" s="93">
        <f t="shared" si="34"/>
        <v>44537</v>
      </c>
      <c r="I119" s="93">
        <f t="shared" si="36"/>
        <v>44538</v>
      </c>
      <c r="J119" s="93">
        <f t="shared" si="35"/>
        <v>44540</v>
      </c>
      <c r="K119" s="161" t="s">
        <v>129</v>
      </c>
      <c r="L119" s="129">
        <f>G119-3+TIME(16,0,0)</f>
        <v>44529.6666666667</v>
      </c>
      <c r="M119" s="73"/>
      <c r="O119" s="79"/>
      <c r="P119" s="5"/>
    </row>
    <row r="120" spans="1:16">
      <c r="A120" s="103" t="s">
        <v>245</v>
      </c>
      <c r="B120" s="82"/>
      <c r="C120" s="82"/>
      <c r="D120" s="82"/>
      <c r="E120" s="82"/>
      <c r="F120" s="83"/>
      <c r="G120" s="84"/>
      <c r="H120" s="85"/>
      <c r="I120" s="85"/>
      <c r="J120" s="85"/>
      <c r="K120" s="117"/>
      <c r="L120" s="117"/>
      <c r="M120" s="117"/>
      <c r="N120" s="57"/>
      <c r="O120" s="122"/>
      <c r="P120" s="57"/>
    </row>
    <row r="121" spans="1:16">
      <c r="A121" s="103" t="s">
        <v>56</v>
      </c>
      <c r="B121" s="82"/>
      <c r="C121" s="82"/>
      <c r="D121" s="82"/>
      <c r="E121" s="82"/>
      <c r="F121" s="83"/>
      <c r="G121" s="84"/>
      <c r="H121" s="85"/>
      <c r="I121" s="85"/>
      <c r="J121" s="85"/>
      <c r="K121" s="117"/>
      <c r="L121" s="117"/>
      <c r="M121" s="117"/>
      <c r="N121" s="57"/>
      <c r="O121" s="122"/>
      <c r="P121" s="57"/>
    </row>
    <row r="122" spans="1:16">
      <c r="A122" s="103"/>
      <c r="B122" s="82"/>
      <c r="C122" s="82"/>
      <c r="D122" s="82"/>
      <c r="E122" s="82"/>
      <c r="F122" s="83"/>
      <c r="G122" s="84"/>
      <c r="H122" s="85"/>
      <c r="J122" s="85"/>
      <c r="K122" s="117"/>
      <c r="L122" s="117"/>
      <c r="M122" s="117"/>
      <c r="N122" s="57"/>
      <c r="O122" s="122"/>
      <c r="P122" s="57"/>
    </row>
    <row r="123" spans="1:16">
      <c r="A123" s="103"/>
      <c r="B123" s="82"/>
      <c r="C123" s="82"/>
      <c r="D123" s="82"/>
      <c r="E123" s="82"/>
      <c r="F123" s="83"/>
      <c r="G123" s="84"/>
      <c r="H123" s="85"/>
      <c r="I123" s="85"/>
      <c r="J123" s="85"/>
      <c r="K123" s="117"/>
      <c r="L123" s="117"/>
      <c r="M123" s="117"/>
      <c r="N123" s="57"/>
      <c r="O123" s="122"/>
      <c r="P123" s="57"/>
    </row>
    <row r="124" ht="12.75" customHeight="1" spans="1:17">
      <c r="A124" s="156" t="s">
        <v>246</v>
      </c>
      <c r="B124" s="156"/>
      <c r="C124" s="156"/>
      <c r="D124" s="156"/>
      <c r="E124" s="157"/>
      <c r="F124" s="158"/>
      <c r="G124" s="158"/>
      <c r="H124" s="159"/>
      <c r="I124" s="159"/>
      <c r="J124" s="159"/>
      <c r="K124" s="159"/>
      <c r="L124" s="159"/>
      <c r="M124" s="159"/>
      <c r="N124" s="158"/>
      <c r="O124" s="158"/>
      <c r="P124" s="169"/>
      <c r="Q124" s="3"/>
    </row>
    <row r="125" s="72" customFormat="1" ht="15" customHeight="1" spans="1:15">
      <c r="A125" s="86" t="s">
        <v>3</v>
      </c>
      <c r="B125" s="160" t="s">
        <v>4</v>
      </c>
      <c r="C125" s="87" t="s">
        <v>5</v>
      </c>
      <c r="D125" s="160" t="s">
        <v>6</v>
      </c>
      <c r="E125" s="87" t="s">
        <v>7</v>
      </c>
      <c r="F125" s="151" t="s">
        <v>81</v>
      </c>
      <c r="G125" s="151" t="s">
        <v>9</v>
      </c>
      <c r="H125" s="151" t="s">
        <v>10</v>
      </c>
      <c r="I125" s="151" t="s">
        <v>247</v>
      </c>
      <c r="J125" s="151" t="s">
        <v>248</v>
      </c>
      <c r="K125" s="151" t="s">
        <v>249</v>
      </c>
      <c r="L125" s="170" t="s">
        <v>14</v>
      </c>
      <c r="M125" s="86" t="s">
        <v>15</v>
      </c>
      <c r="N125" s="128"/>
      <c r="O125" s="128"/>
    </row>
    <row r="126" ht="15" customHeight="1" spans="1:16">
      <c r="A126" s="89" t="s">
        <v>250</v>
      </c>
      <c r="B126" s="109" t="s">
        <v>251</v>
      </c>
      <c r="C126" s="109" t="s">
        <v>252</v>
      </c>
      <c r="D126" s="109" t="s">
        <v>251</v>
      </c>
      <c r="E126" s="109" t="s">
        <v>251</v>
      </c>
      <c r="F126" s="161"/>
      <c r="G126" s="162">
        <v>44502</v>
      </c>
      <c r="H126" s="162">
        <f>G126+10</f>
        <v>44512</v>
      </c>
      <c r="I126" s="162">
        <f>G126+16</f>
        <v>44518</v>
      </c>
      <c r="J126" s="162">
        <f>I126+4</f>
        <v>44522</v>
      </c>
      <c r="K126" s="162">
        <f>J126+3</f>
        <v>44525</v>
      </c>
      <c r="L126" s="110" t="s">
        <v>253</v>
      </c>
      <c r="M126" s="129">
        <f>G126-3+TIME(16,0,0)</f>
        <v>44499.6666666667</v>
      </c>
      <c r="P126" s="5"/>
    </row>
    <row r="127" ht="15" customHeight="1" spans="1:16">
      <c r="A127" s="89" t="s">
        <v>254</v>
      </c>
      <c r="B127" s="109" t="s">
        <v>255</v>
      </c>
      <c r="C127" s="109" t="s">
        <v>252</v>
      </c>
      <c r="D127" s="109" t="s">
        <v>256</v>
      </c>
      <c r="E127" s="109" t="s">
        <v>255</v>
      </c>
      <c r="F127" s="109"/>
      <c r="G127" s="162">
        <f>G126+7</f>
        <v>44509</v>
      </c>
      <c r="H127" s="162">
        <f t="shared" ref="H127:H130" si="38">G127+10</f>
        <v>44519</v>
      </c>
      <c r="I127" s="162">
        <f t="shared" ref="I127:I130" si="39">G127+16</f>
        <v>44525</v>
      </c>
      <c r="J127" s="162">
        <f t="shared" ref="J127:J130" si="40">I127+4</f>
        <v>44529</v>
      </c>
      <c r="K127" s="162">
        <f t="shared" ref="K127:K130" si="41">J127+3</f>
        <v>44532</v>
      </c>
      <c r="L127" s="110" t="s">
        <v>66</v>
      </c>
      <c r="M127" s="129">
        <f>G127-3+TIME(16,0,0)</f>
        <v>44506.6666666667</v>
      </c>
      <c r="P127" s="5"/>
    </row>
    <row r="128" ht="15" customHeight="1" spans="1:16">
      <c r="A128" s="89" t="s">
        <v>257</v>
      </c>
      <c r="B128" s="109" t="s">
        <v>258</v>
      </c>
      <c r="C128" s="109" t="s">
        <v>259</v>
      </c>
      <c r="D128" s="109" t="s">
        <v>258</v>
      </c>
      <c r="E128" s="109" t="s">
        <v>258</v>
      </c>
      <c r="F128" s="161"/>
      <c r="G128" s="162">
        <f>G126+14</f>
        <v>44516</v>
      </c>
      <c r="H128" s="162">
        <f t="shared" si="38"/>
        <v>44526</v>
      </c>
      <c r="I128" s="162">
        <f t="shared" si="39"/>
        <v>44532</v>
      </c>
      <c r="J128" s="162">
        <f t="shared" si="40"/>
        <v>44536</v>
      </c>
      <c r="K128" s="162">
        <f t="shared" si="41"/>
        <v>44539</v>
      </c>
      <c r="L128" s="110" t="s">
        <v>260</v>
      </c>
      <c r="M128" s="129">
        <f>G128-3+TIME(16,0,0)</f>
        <v>44513.6666666667</v>
      </c>
      <c r="P128" s="5"/>
    </row>
    <row r="129" ht="15" customHeight="1" spans="1:16">
      <c r="A129" s="89" t="s">
        <v>261</v>
      </c>
      <c r="B129" s="249" t="s">
        <v>262</v>
      </c>
      <c r="C129" s="109" t="s">
        <v>263</v>
      </c>
      <c r="D129" s="249" t="s">
        <v>262</v>
      </c>
      <c r="E129" s="249" t="s">
        <v>262</v>
      </c>
      <c r="F129" s="161"/>
      <c r="G129" s="162">
        <f>G126+21</f>
        <v>44523</v>
      </c>
      <c r="H129" s="162">
        <f t="shared" si="38"/>
        <v>44533</v>
      </c>
      <c r="I129" s="162">
        <f t="shared" si="39"/>
        <v>44539</v>
      </c>
      <c r="J129" s="162">
        <f t="shared" si="40"/>
        <v>44543</v>
      </c>
      <c r="K129" s="162">
        <f t="shared" si="41"/>
        <v>44546</v>
      </c>
      <c r="L129" s="110" t="s">
        <v>260</v>
      </c>
      <c r="M129" s="129">
        <f>G129-3+TIME(16,0,0)</f>
        <v>44520.6666666667</v>
      </c>
      <c r="P129" s="5"/>
    </row>
    <row r="130" ht="17.25" customHeight="1" spans="1:16">
      <c r="A130" s="89" t="s">
        <v>264</v>
      </c>
      <c r="B130" s="249" t="s">
        <v>265</v>
      </c>
      <c r="C130" s="109" t="s">
        <v>266</v>
      </c>
      <c r="D130" s="249" t="s">
        <v>265</v>
      </c>
      <c r="E130" s="249" t="s">
        <v>265</v>
      </c>
      <c r="F130" s="161"/>
      <c r="G130" s="162">
        <f>G126+28</f>
        <v>44530</v>
      </c>
      <c r="H130" s="162">
        <f t="shared" si="38"/>
        <v>44540</v>
      </c>
      <c r="I130" s="162">
        <f t="shared" si="39"/>
        <v>44546</v>
      </c>
      <c r="J130" s="162">
        <f t="shared" si="40"/>
        <v>44550</v>
      </c>
      <c r="K130" s="162">
        <f t="shared" si="41"/>
        <v>44553</v>
      </c>
      <c r="L130" s="110" t="s">
        <v>260</v>
      </c>
      <c r="M130" s="129">
        <f>G130-3+TIME(16,0,0)</f>
        <v>44527.6666666667</v>
      </c>
      <c r="P130" s="5"/>
    </row>
    <row r="131" spans="1:17">
      <c r="A131" s="103" t="s">
        <v>56</v>
      </c>
      <c r="B131" s="171"/>
      <c r="C131" s="82"/>
      <c r="D131" s="171"/>
      <c r="E131" s="171"/>
      <c r="F131" s="49"/>
      <c r="G131" s="172"/>
      <c r="H131" s="40"/>
      <c r="I131" s="40"/>
      <c r="J131" s="40"/>
      <c r="K131" s="40"/>
      <c r="L131" s="34"/>
      <c r="M131" s="34"/>
      <c r="N131" s="49"/>
      <c r="O131" s="57"/>
      <c r="P131" s="206"/>
      <c r="Q131" s="117"/>
    </row>
    <row r="132" spans="1:17">
      <c r="A132" s="17"/>
      <c r="B132" s="171"/>
      <c r="C132" s="82"/>
      <c r="D132" s="171"/>
      <c r="E132" s="171"/>
      <c r="F132" s="49"/>
      <c r="G132" s="172"/>
      <c r="H132" s="40"/>
      <c r="I132" s="40"/>
      <c r="J132" s="40"/>
      <c r="K132" s="40"/>
      <c r="L132" s="34"/>
      <c r="M132" s="34"/>
      <c r="N132" s="49"/>
      <c r="O132" s="57"/>
      <c r="P132" s="206"/>
      <c r="Q132" s="117"/>
    </row>
    <row r="133" spans="1:13">
      <c r="A133" s="81" t="s">
        <v>267</v>
      </c>
      <c r="B133" s="95"/>
      <c r="C133" s="95"/>
      <c r="D133" s="95"/>
      <c r="E133" s="95"/>
      <c r="F133" s="96"/>
      <c r="G133" s="105"/>
      <c r="H133" s="97"/>
      <c r="I133" s="97"/>
      <c r="J133" s="97"/>
      <c r="K133" s="97"/>
      <c r="L133" s="97"/>
      <c r="M133" s="97"/>
    </row>
    <row r="134" s="72" customFormat="1" ht="15" customHeight="1" spans="1:15">
      <c r="A134" s="86" t="s">
        <v>3</v>
      </c>
      <c r="B134" s="87" t="s">
        <v>4</v>
      </c>
      <c r="C134" s="87" t="s">
        <v>5</v>
      </c>
      <c r="D134" s="87" t="s">
        <v>6</v>
      </c>
      <c r="E134" s="87" t="s">
        <v>7</v>
      </c>
      <c r="F134" s="173" t="s">
        <v>58</v>
      </c>
      <c r="G134" s="88" t="s">
        <v>9</v>
      </c>
      <c r="H134" s="86" t="s">
        <v>10</v>
      </c>
      <c r="I134" s="86" t="s">
        <v>268</v>
      </c>
      <c r="J134" s="86" t="s">
        <v>247</v>
      </c>
      <c r="K134" s="86" t="s">
        <v>269</v>
      </c>
      <c r="L134" s="86" t="s">
        <v>270</v>
      </c>
      <c r="M134" s="86" t="s">
        <v>271</v>
      </c>
      <c r="N134" s="119" t="s">
        <v>14</v>
      </c>
      <c r="O134" s="86" t="s">
        <v>15</v>
      </c>
    </row>
    <row r="135" ht="15" customHeight="1" spans="1:16">
      <c r="A135" s="174" t="s">
        <v>272</v>
      </c>
      <c r="B135" s="175" t="s">
        <v>273</v>
      </c>
      <c r="C135" s="175" t="s">
        <v>274</v>
      </c>
      <c r="D135" s="175" t="s">
        <v>275</v>
      </c>
      <c r="E135" s="175" t="s">
        <v>273</v>
      </c>
      <c r="F135" s="110"/>
      <c r="G135" s="93">
        <v>44503</v>
      </c>
      <c r="H135" s="93">
        <f>G135+10</f>
        <v>44513</v>
      </c>
      <c r="I135" s="93">
        <f>G135+11</f>
        <v>44514</v>
      </c>
      <c r="J135" s="93">
        <f t="shared" ref="J135:J139" si="42">G135+15</f>
        <v>44518</v>
      </c>
      <c r="K135" s="93">
        <f t="shared" ref="K135:K138" si="43">G135+19</f>
        <v>44522</v>
      </c>
      <c r="L135" s="93">
        <f t="shared" ref="L135:L137" si="44">G135+21</f>
        <v>44524</v>
      </c>
      <c r="M135" s="93">
        <f>G135+23</f>
        <v>44526</v>
      </c>
      <c r="N135" s="207" t="s">
        <v>276</v>
      </c>
      <c r="O135" s="129">
        <f>G135-3+TIME(16,0,0)</f>
        <v>44500.6666666667</v>
      </c>
      <c r="P135" s="5"/>
    </row>
    <row r="136" ht="15" customHeight="1" spans="1:16">
      <c r="A136" s="174" t="s">
        <v>277</v>
      </c>
      <c r="B136" s="176" t="s">
        <v>278</v>
      </c>
      <c r="C136" s="102" t="s">
        <v>279</v>
      </c>
      <c r="D136" s="176" t="s">
        <v>280</v>
      </c>
      <c r="E136" s="102" t="s">
        <v>278</v>
      </c>
      <c r="F136" s="177"/>
      <c r="G136" s="93">
        <f>G135+7</f>
        <v>44510</v>
      </c>
      <c r="H136" s="93">
        <f>G136+10</f>
        <v>44520</v>
      </c>
      <c r="I136" s="93">
        <f>G136+11</f>
        <v>44521</v>
      </c>
      <c r="J136" s="93">
        <f t="shared" si="42"/>
        <v>44525</v>
      </c>
      <c r="K136" s="93">
        <f t="shared" si="43"/>
        <v>44529</v>
      </c>
      <c r="L136" s="93">
        <f t="shared" si="44"/>
        <v>44531</v>
      </c>
      <c r="M136" s="93">
        <f>G136+23</f>
        <v>44533</v>
      </c>
      <c r="N136" s="207" t="s">
        <v>281</v>
      </c>
      <c r="O136" s="129">
        <f>G136-3+TIME(16,0,0)</f>
        <v>44507.6666666667</v>
      </c>
      <c r="P136" s="5"/>
    </row>
    <row r="137" s="77" customFormat="1" ht="15" customHeight="1" spans="1:15">
      <c r="A137" s="89" t="s">
        <v>282</v>
      </c>
      <c r="B137" s="109" t="s">
        <v>283</v>
      </c>
      <c r="C137" s="109" t="s">
        <v>284</v>
      </c>
      <c r="D137" s="109" t="s">
        <v>285</v>
      </c>
      <c r="E137" s="109" t="s">
        <v>283</v>
      </c>
      <c r="F137" s="177"/>
      <c r="G137" s="93">
        <f>G135+14</f>
        <v>44517</v>
      </c>
      <c r="H137" s="93">
        <f>G137+10</f>
        <v>44527</v>
      </c>
      <c r="I137" s="93">
        <f>G137+11</f>
        <v>44528</v>
      </c>
      <c r="J137" s="93">
        <f t="shared" si="42"/>
        <v>44532</v>
      </c>
      <c r="K137" s="93">
        <f t="shared" si="43"/>
        <v>44536</v>
      </c>
      <c r="L137" s="93">
        <f t="shared" si="44"/>
        <v>44538</v>
      </c>
      <c r="M137" s="93">
        <f>G137+23</f>
        <v>44540</v>
      </c>
      <c r="N137" s="207" t="s">
        <v>129</v>
      </c>
      <c r="O137" s="129">
        <f>G137-3+TIME(16,0,0)</f>
        <v>44514.6666666667</v>
      </c>
    </row>
    <row r="138" ht="15" customHeight="1" spans="1:16">
      <c r="A138" s="89" t="s">
        <v>286</v>
      </c>
      <c r="B138" s="175" t="s">
        <v>287</v>
      </c>
      <c r="C138" s="175" t="s">
        <v>288</v>
      </c>
      <c r="D138" s="175" t="s">
        <v>287</v>
      </c>
      <c r="E138" s="175" t="s">
        <v>287</v>
      </c>
      <c r="F138" s="110"/>
      <c r="G138" s="93">
        <f t="shared" ref="G138:G139" si="45">G136+14</f>
        <v>44524</v>
      </c>
      <c r="H138" s="93">
        <f>G138+10</f>
        <v>44534</v>
      </c>
      <c r="I138" s="93">
        <f>I137+7</f>
        <v>44535</v>
      </c>
      <c r="J138" s="93">
        <f t="shared" si="42"/>
        <v>44539</v>
      </c>
      <c r="K138" s="93">
        <f t="shared" si="43"/>
        <v>44543</v>
      </c>
      <c r="L138" s="93">
        <f t="shared" ref="L138:M139" si="46">K138+2</f>
        <v>44545</v>
      </c>
      <c r="M138" s="93">
        <f>G138+23</f>
        <v>44547</v>
      </c>
      <c r="N138" s="207" t="s">
        <v>20</v>
      </c>
      <c r="O138" s="129">
        <f>G138-3+TIME(16,0,0)</f>
        <v>44521.6666666667</v>
      </c>
      <c r="P138" s="5"/>
    </row>
    <row r="139" ht="15" customHeight="1" spans="1:16">
      <c r="A139" s="89" t="s">
        <v>289</v>
      </c>
      <c r="B139" s="175" t="s">
        <v>290</v>
      </c>
      <c r="C139" s="175" t="s">
        <v>291</v>
      </c>
      <c r="D139" s="175" t="s">
        <v>292</v>
      </c>
      <c r="E139" s="175" t="s">
        <v>290</v>
      </c>
      <c r="F139" s="110"/>
      <c r="G139" s="93">
        <f t="shared" si="45"/>
        <v>44531</v>
      </c>
      <c r="H139" s="93">
        <f t="shared" ref="H139" si="47">G139+10</f>
        <v>44541</v>
      </c>
      <c r="I139" s="93">
        <f>I138+7</f>
        <v>44542</v>
      </c>
      <c r="J139" s="93">
        <f t="shared" si="42"/>
        <v>44546</v>
      </c>
      <c r="K139" s="93">
        <f t="shared" ref="K139" si="48">J139+4</f>
        <v>44550</v>
      </c>
      <c r="L139" s="93">
        <f t="shared" si="46"/>
        <v>44552</v>
      </c>
      <c r="M139" s="93">
        <f t="shared" si="46"/>
        <v>44554</v>
      </c>
      <c r="N139" s="207" t="s">
        <v>126</v>
      </c>
      <c r="O139" s="129">
        <f>G139-3+TIME(16,0,0)</f>
        <v>44528.6666666667</v>
      </c>
      <c r="P139" s="5"/>
    </row>
    <row r="140" spans="1:18">
      <c r="A140" s="103" t="s">
        <v>293</v>
      </c>
      <c r="B140" s="140"/>
      <c r="C140" s="140"/>
      <c r="D140" s="140"/>
      <c r="E140" s="140"/>
      <c r="F140" s="178"/>
      <c r="G140" s="179"/>
      <c r="H140" s="180"/>
      <c r="I140" s="180"/>
      <c r="J140" s="180"/>
      <c r="K140" s="180"/>
      <c r="L140" s="180"/>
      <c r="M140" s="208"/>
      <c r="N140" s="209"/>
      <c r="O140" s="145"/>
      <c r="P140" s="146"/>
      <c r="Q140" s="165"/>
      <c r="R140" s="77"/>
    </row>
    <row r="141" spans="1:13">
      <c r="A141" s="103" t="s">
        <v>56</v>
      </c>
      <c r="B141" s="95"/>
      <c r="C141" s="95"/>
      <c r="D141" s="95"/>
      <c r="E141" s="95"/>
      <c r="F141" s="96"/>
      <c r="G141" s="84"/>
      <c r="H141" s="85"/>
      <c r="I141" s="85"/>
      <c r="J141" s="85"/>
      <c r="K141" s="85"/>
      <c r="L141" s="85"/>
      <c r="M141" s="97"/>
    </row>
    <row r="142" spans="1:19">
      <c r="A142" s="181"/>
      <c r="B142" s="95"/>
      <c r="C142" s="95"/>
      <c r="D142" s="95"/>
      <c r="E142" s="95"/>
      <c r="F142" s="96"/>
      <c r="G142" s="105"/>
      <c r="H142" s="97"/>
      <c r="I142" s="97"/>
      <c r="J142" s="97"/>
      <c r="K142" s="97"/>
      <c r="L142" s="97"/>
      <c r="M142" s="97"/>
      <c r="S142" s="17"/>
    </row>
    <row r="143" spans="1:13">
      <c r="A143" s="81" t="s">
        <v>294</v>
      </c>
      <c r="B143" s="95"/>
      <c r="C143" s="95"/>
      <c r="D143" s="95"/>
      <c r="E143" s="95"/>
      <c r="F143" s="96"/>
      <c r="G143" s="105"/>
      <c r="H143" s="97"/>
      <c r="I143" s="97"/>
      <c r="J143" s="97"/>
      <c r="K143" s="97"/>
      <c r="L143" s="97"/>
      <c r="M143" s="97"/>
    </row>
    <row r="144" s="72" customFormat="1" ht="15" customHeight="1" spans="1:15">
      <c r="A144" s="86" t="s">
        <v>3</v>
      </c>
      <c r="B144" s="87" t="s">
        <v>4</v>
      </c>
      <c r="C144" s="87" t="s">
        <v>5</v>
      </c>
      <c r="D144" s="87" t="s">
        <v>6</v>
      </c>
      <c r="E144" s="87" t="s">
        <v>7</v>
      </c>
      <c r="F144" s="86" t="s">
        <v>81</v>
      </c>
      <c r="G144" s="88" t="s">
        <v>9</v>
      </c>
      <c r="H144" s="88" t="s">
        <v>295</v>
      </c>
      <c r="I144" s="86" t="s">
        <v>296</v>
      </c>
      <c r="J144" s="119" t="s">
        <v>14</v>
      </c>
      <c r="K144" s="86" t="s">
        <v>15</v>
      </c>
      <c r="L144" s="131"/>
      <c r="M144" s="132"/>
      <c r="N144" s="132"/>
      <c r="O144" s="128"/>
    </row>
    <row r="145" s="72" customFormat="1" ht="15" customHeight="1" spans="1:15">
      <c r="A145" s="182" t="s">
        <v>297</v>
      </c>
      <c r="B145" s="118" t="s">
        <v>298</v>
      </c>
      <c r="C145" s="118" t="s">
        <v>299</v>
      </c>
      <c r="D145" s="118" t="s">
        <v>298</v>
      </c>
      <c r="E145" s="118" t="s">
        <v>298</v>
      </c>
      <c r="F145" s="119"/>
      <c r="G145" s="183">
        <v>44502</v>
      </c>
      <c r="H145" s="183">
        <f>G145+16</f>
        <v>44518</v>
      </c>
      <c r="I145" s="183">
        <f>H145+4</f>
        <v>44522</v>
      </c>
      <c r="J145" s="210" t="s">
        <v>253</v>
      </c>
      <c r="K145" s="129">
        <f>G145-3+TIME(16,0,0)</f>
        <v>44499.6666666667</v>
      </c>
      <c r="L145" s="131"/>
      <c r="M145" s="128"/>
      <c r="N145" s="132"/>
      <c r="O145" s="128"/>
    </row>
    <row r="146" s="72" customFormat="1" ht="15" customHeight="1" spans="1:15">
      <c r="A146" s="182" t="s">
        <v>300</v>
      </c>
      <c r="B146" s="118" t="s">
        <v>301</v>
      </c>
      <c r="C146" s="118" t="s">
        <v>302</v>
      </c>
      <c r="D146" s="118" t="s">
        <v>303</v>
      </c>
      <c r="E146" s="118" t="s">
        <v>301</v>
      </c>
      <c r="F146" s="119"/>
      <c r="G146" s="183">
        <f>G145+7</f>
        <v>44509</v>
      </c>
      <c r="H146" s="183">
        <f>G146+16</f>
        <v>44525</v>
      </c>
      <c r="I146" s="183">
        <f>G146+20</f>
        <v>44529</v>
      </c>
      <c r="J146" s="210" t="s">
        <v>304</v>
      </c>
      <c r="K146" s="129">
        <f>G146-3+TIME(16,0,0)</f>
        <v>44506.6666666667</v>
      </c>
      <c r="L146" s="131"/>
      <c r="M146" s="132"/>
      <c r="N146" s="132"/>
      <c r="O146" s="128"/>
    </row>
    <row r="147" s="78" customFormat="1" ht="15" customHeight="1" spans="1:15">
      <c r="A147" s="184" t="s">
        <v>130</v>
      </c>
      <c r="B147" s="118"/>
      <c r="C147" s="118"/>
      <c r="D147" s="118"/>
      <c r="E147" s="118"/>
      <c r="F147" s="119"/>
      <c r="G147" s="183">
        <f t="shared" ref="G147:G149" si="49">G146+7</f>
        <v>44516</v>
      </c>
      <c r="H147" s="183">
        <f>G147+16</f>
        <v>44532</v>
      </c>
      <c r="I147" s="183">
        <f>G147+20</f>
        <v>44536</v>
      </c>
      <c r="J147" s="210"/>
      <c r="K147" s="129">
        <f>G147-3+TIME(16,0,0)</f>
        <v>44513.6666666667</v>
      </c>
      <c r="L147" s="131"/>
      <c r="M147" s="132"/>
      <c r="N147" s="211"/>
      <c r="O147" s="211"/>
    </row>
    <row r="148" s="72" customFormat="1" ht="15" customHeight="1" spans="1:15">
      <c r="A148" s="184" t="s">
        <v>305</v>
      </c>
      <c r="B148" s="118" t="s">
        <v>306</v>
      </c>
      <c r="C148" s="118" t="s">
        <v>307</v>
      </c>
      <c r="D148" s="118" t="s">
        <v>308</v>
      </c>
      <c r="E148" s="118" t="s">
        <v>306</v>
      </c>
      <c r="F148" s="119"/>
      <c r="G148" s="183">
        <f t="shared" si="49"/>
        <v>44523</v>
      </c>
      <c r="H148" s="183">
        <f>G148+16</f>
        <v>44539</v>
      </c>
      <c r="I148" s="183">
        <f>G148+20</f>
        <v>44543</v>
      </c>
      <c r="J148" s="210" t="s">
        <v>205</v>
      </c>
      <c r="K148" s="129">
        <f>G148-3+TIME(16,0,0)</f>
        <v>44520.6666666667</v>
      </c>
      <c r="L148" s="131"/>
      <c r="M148" s="132"/>
      <c r="N148" s="132"/>
      <c r="O148" s="128"/>
    </row>
    <row r="149" s="72" customFormat="1" ht="15" customHeight="1" spans="1:15">
      <c r="A149" s="184" t="s">
        <v>130</v>
      </c>
      <c r="B149" s="118"/>
      <c r="C149" s="118"/>
      <c r="D149" s="118"/>
      <c r="E149" s="118"/>
      <c r="F149" s="119"/>
      <c r="G149" s="183">
        <f t="shared" si="49"/>
        <v>44530</v>
      </c>
      <c r="H149" s="183">
        <f>G149+16</f>
        <v>44546</v>
      </c>
      <c r="I149" s="183">
        <f>G149+20</f>
        <v>44550</v>
      </c>
      <c r="J149" s="210"/>
      <c r="K149" s="129">
        <f>G149-3+TIME(16,0,0)</f>
        <v>44527.6666666667</v>
      </c>
      <c r="L149" s="131"/>
      <c r="M149" s="132"/>
      <c r="N149" s="132"/>
      <c r="O149" s="128"/>
    </row>
    <row r="150" spans="1:20">
      <c r="A150" s="103" t="s">
        <v>309</v>
      </c>
      <c r="B150" s="140"/>
      <c r="C150" s="140"/>
      <c r="D150" s="140"/>
      <c r="E150" s="140"/>
      <c r="F150" s="178"/>
      <c r="G150" s="179"/>
      <c r="H150" s="180"/>
      <c r="I150" s="180"/>
      <c r="J150" s="180"/>
      <c r="K150" s="180"/>
      <c r="L150" s="180"/>
      <c r="M150" s="180"/>
      <c r="N150" s="209"/>
      <c r="O150" s="209"/>
      <c r="P150" s="145"/>
      <c r="Q150" s="147"/>
      <c r="R150" s="165"/>
      <c r="S150" s="77"/>
      <c r="T150" s="17"/>
    </row>
    <row r="151" spans="1:19">
      <c r="A151" s="103" t="s">
        <v>56</v>
      </c>
      <c r="B151" s="82"/>
      <c r="C151" s="82"/>
      <c r="D151" s="82"/>
      <c r="E151" s="82"/>
      <c r="F151" s="57"/>
      <c r="G151" s="84"/>
      <c r="H151" s="85"/>
      <c r="I151" s="85"/>
      <c r="J151" s="117"/>
      <c r="K151" s="117"/>
      <c r="L151" s="212"/>
      <c r="M151" s="212"/>
      <c r="N151" s="122"/>
      <c r="O151" s="57"/>
      <c r="P151" s="57"/>
      <c r="Q151" s="17"/>
      <c r="R151" s="17"/>
      <c r="S151" s="17"/>
    </row>
    <row r="152" spans="1:20">
      <c r="A152" s="38"/>
      <c r="B152" s="82"/>
      <c r="C152" s="82"/>
      <c r="D152" s="82"/>
      <c r="E152" s="82"/>
      <c r="F152" s="57"/>
      <c r="G152" s="84"/>
      <c r="H152" s="85"/>
      <c r="I152" s="85"/>
      <c r="J152" s="117"/>
      <c r="K152" s="117"/>
      <c r="L152" s="212"/>
      <c r="M152" s="212"/>
      <c r="N152" s="122"/>
      <c r="O152" s="57"/>
      <c r="P152" s="57"/>
      <c r="Q152" s="17"/>
      <c r="R152" s="17"/>
      <c r="S152" s="17"/>
      <c r="T152" s="17"/>
    </row>
    <row r="153" spans="1:20">
      <c r="A153" s="81" t="s">
        <v>310</v>
      </c>
      <c r="B153" s="95"/>
      <c r="C153" s="95"/>
      <c r="D153" s="95"/>
      <c r="E153" s="95"/>
      <c r="F153" s="96"/>
      <c r="G153" s="105"/>
      <c r="H153" s="97"/>
      <c r="I153" s="97"/>
      <c r="J153" s="97"/>
      <c r="K153" s="97"/>
      <c r="L153" s="97"/>
      <c r="M153" s="97"/>
      <c r="N153" s="105"/>
      <c r="T153" s="17"/>
    </row>
    <row r="154" s="72" customFormat="1" ht="15" customHeight="1" spans="1:15">
      <c r="A154" s="86" t="s">
        <v>3</v>
      </c>
      <c r="B154" s="87" t="s">
        <v>4</v>
      </c>
      <c r="C154" s="87" t="s">
        <v>5</v>
      </c>
      <c r="D154" s="87" t="s">
        <v>6</v>
      </c>
      <c r="E154" s="87" t="s">
        <v>7</v>
      </c>
      <c r="F154" s="86" t="s">
        <v>58</v>
      </c>
      <c r="G154" s="88" t="s">
        <v>9</v>
      </c>
      <c r="H154" s="88" t="s">
        <v>311</v>
      </c>
      <c r="I154" s="88" t="s">
        <v>10</v>
      </c>
      <c r="J154" s="88" t="s">
        <v>312</v>
      </c>
      <c r="K154" s="86" t="s">
        <v>313</v>
      </c>
      <c r="L154" s="119" t="s">
        <v>14</v>
      </c>
      <c r="M154" s="86" t="s">
        <v>15</v>
      </c>
      <c r="N154" s="132"/>
      <c r="O154" s="132"/>
    </row>
    <row r="155" ht="15" customHeight="1" spans="1:16">
      <c r="A155" s="174" t="s">
        <v>314</v>
      </c>
      <c r="B155" s="109" t="s">
        <v>315</v>
      </c>
      <c r="C155" s="109" t="s">
        <v>316</v>
      </c>
      <c r="D155" s="109" t="s">
        <v>317</v>
      </c>
      <c r="E155" s="109" t="s">
        <v>315</v>
      </c>
      <c r="F155" s="110"/>
      <c r="G155" s="93">
        <v>44503</v>
      </c>
      <c r="H155" s="93">
        <f>G155+4</f>
        <v>44507</v>
      </c>
      <c r="I155" s="93">
        <f>G155+9</f>
        <v>44512</v>
      </c>
      <c r="J155" s="93">
        <f>G155+16</f>
        <v>44519</v>
      </c>
      <c r="K155" s="93">
        <f t="shared" ref="K155:K159" si="50">G155+18</f>
        <v>44521</v>
      </c>
      <c r="L155" s="110" t="s">
        <v>129</v>
      </c>
      <c r="M155" s="129">
        <f>G155-3+TIME(16,0,0)</f>
        <v>44500.6666666667</v>
      </c>
      <c r="N155" s="57"/>
      <c r="O155" s="57"/>
      <c r="P155" s="5"/>
    </row>
    <row r="156" ht="15" customHeight="1" spans="1:16">
      <c r="A156" s="174" t="s">
        <v>122</v>
      </c>
      <c r="B156" s="109"/>
      <c r="C156" s="109"/>
      <c r="D156" s="109"/>
      <c r="E156" s="109"/>
      <c r="F156" s="110"/>
      <c r="G156" s="93">
        <f>G155+7</f>
        <v>44510</v>
      </c>
      <c r="H156" s="93">
        <f>G156+4</f>
        <v>44514</v>
      </c>
      <c r="I156" s="93">
        <f>G156+9</f>
        <v>44519</v>
      </c>
      <c r="J156" s="93">
        <f>G156+16</f>
        <v>44526</v>
      </c>
      <c r="K156" s="93">
        <f t="shared" si="50"/>
        <v>44528</v>
      </c>
      <c r="L156" s="110"/>
      <c r="M156" s="129">
        <f>G156-3+TIME(16,0,0)</f>
        <v>44507.6666666667</v>
      </c>
      <c r="N156" s="57"/>
      <c r="O156" s="57"/>
      <c r="P156" s="5"/>
    </row>
    <row r="157" s="77" customFormat="1" ht="15" customHeight="1" spans="1:15">
      <c r="A157" s="174" t="s">
        <v>318</v>
      </c>
      <c r="B157" s="109" t="s">
        <v>319</v>
      </c>
      <c r="C157" s="109" t="s">
        <v>320</v>
      </c>
      <c r="D157" s="109" t="s">
        <v>138</v>
      </c>
      <c r="E157" s="109" t="s">
        <v>319</v>
      </c>
      <c r="F157" s="110"/>
      <c r="G157" s="93">
        <f t="shared" ref="G157:G159" si="51">G156+7</f>
        <v>44517</v>
      </c>
      <c r="H157" s="93">
        <f t="shared" ref="H157:H159" si="52">G157+4</f>
        <v>44521</v>
      </c>
      <c r="I157" s="93">
        <f>G157+9</f>
        <v>44526</v>
      </c>
      <c r="J157" s="93">
        <f>G157+16</f>
        <v>44533</v>
      </c>
      <c r="K157" s="93">
        <f t="shared" si="50"/>
        <v>44535</v>
      </c>
      <c r="L157" s="110" t="s">
        <v>129</v>
      </c>
      <c r="M157" s="129">
        <f>G157-3+TIME(16,0,0)</f>
        <v>44514.6666666667</v>
      </c>
      <c r="N157" s="57"/>
      <c r="O157" s="145"/>
    </row>
    <row r="158" ht="15" customHeight="1" spans="1:16">
      <c r="A158" s="174" t="s">
        <v>321</v>
      </c>
      <c r="B158" s="109" t="s">
        <v>322</v>
      </c>
      <c r="C158" s="109" t="s">
        <v>323</v>
      </c>
      <c r="D158" s="109" t="s">
        <v>324</v>
      </c>
      <c r="E158" s="109" t="s">
        <v>322</v>
      </c>
      <c r="F158" s="110"/>
      <c r="G158" s="93">
        <f t="shared" si="51"/>
        <v>44524</v>
      </c>
      <c r="H158" s="93">
        <f t="shared" si="52"/>
        <v>44528</v>
      </c>
      <c r="I158" s="93">
        <f>G158+9</f>
        <v>44533</v>
      </c>
      <c r="J158" s="93">
        <f>G158+16</f>
        <v>44540</v>
      </c>
      <c r="K158" s="93">
        <f t="shared" si="50"/>
        <v>44542</v>
      </c>
      <c r="L158" s="110" t="s">
        <v>276</v>
      </c>
      <c r="M158" s="129">
        <f>G158-3+TIME(16,0,0)</f>
        <v>44521.6666666667</v>
      </c>
      <c r="N158" s="57"/>
      <c r="O158" s="57"/>
      <c r="P158" s="5"/>
    </row>
    <row r="159" ht="16.5" customHeight="1" spans="1:16">
      <c r="A159" s="174" t="s">
        <v>325</v>
      </c>
      <c r="B159" s="109" t="s">
        <v>326</v>
      </c>
      <c r="C159" s="109" t="s">
        <v>327</v>
      </c>
      <c r="D159" s="109" t="s">
        <v>326</v>
      </c>
      <c r="E159" s="109" t="s">
        <v>326</v>
      </c>
      <c r="F159" s="110"/>
      <c r="G159" s="93">
        <f t="shared" si="51"/>
        <v>44531</v>
      </c>
      <c r="H159" s="93">
        <f t="shared" si="52"/>
        <v>44535</v>
      </c>
      <c r="I159" s="93">
        <f>G159+9</f>
        <v>44540</v>
      </c>
      <c r="J159" s="93">
        <f>G159+16</f>
        <v>44547</v>
      </c>
      <c r="K159" s="93">
        <f t="shared" si="50"/>
        <v>44549</v>
      </c>
      <c r="L159" s="110" t="s">
        <v>20</v>
      </c>
      <c r="M159" s="129">
        <f>G159-3+TIME(16,0,0)</f>
        <v>44528.6666666667</v>
      </c>
      <c r="N159" s="57"/>
      <c r="O159" s="57"/>
      <c r="P159" s="5"/>
    </row>
    <row r="160" ht="18" customHeight="1" spans="1:20">
      <c r="A160" s="103" t="s">
        <v>328</v>
      </c>
      <c r="B160" s="140"/>
      <c r="C160" s="140"/>
      <c r="D160" s="140"/>
      <c r="E160" s="140"/>
      <c r="F160" s="145"/>
      <c r="G160" s="179"/>
      <c r="H160" s="180"/>
      <c r="I160" s="180"/>
      <c r="J160" s="208"/>
      <c r="K160" s="208"/>
      <c r="L160" s="213"/>
      <c r="M160" s="213"/>
      <c r="N160" s="146"/>
      <c r="O160" s="145"/>
      <c r="P160" s="145"/>
      <c r="Q160" s="165"/>
      <c r="R160" s="165"/>
      <c r="S160" s="165"/>
      <c r="T160" s="17"/>
    </row>
    <row r="161" spans="1:20">
      <c r="A161" s="103" t="s">
        <v>56</v>
      </c>
      <c r="B161" s="82"/>
      <c r="C161" s="82"/>
      <c r="D161" s="82"/>
      <c r="E161" s="82"/>
      <c r="F161" s="57"/>
      <c r="G161" s="84"/>
      <c r="H161" s="85"/>
      <c r="I161" s="85"/>
      <c r="J161" s="117"/>
      <c r="K161" s="117"/>
      <c r="L161" s="212"/>
      <c r="M161" s="212"/>
      <c r="N161" s="122"/>
      <c r="O161" s="57"/>
      <c r="P161" s="57"/>
      <c r="Q161" s="17"/>
      <c r="R161" s="17"/>
      <c r="S161" s="17"/>
      <c r="T161" s="17"/>
    </row>
    <row r="162" spans="1:20">
      <c r="A162" s="38"/>
      <c r="B162" s="82"/>
      <c r="C162" s="82"/>
      <c r="D162" s="82"/>
      <c r="E162" s="82"/>
      <c r="F162" s="57"/>
      <c r="G162" s="84"/>
      <c r="H162" s="85"/>
      <c r="I162" s="85"/>
      <c r="J162" s="117"/>
      <c r="K162" s="117"/>
      <c r="L162" s="212"/>
      <c r="M162" s="212"/>
      <c r="N162" s="122"/>
      <c r="O162" s="57"/>
      <c r="P162" s="57"/>
      <c r="Q162" s="17"/>
      <c r="R162" s="17"/>
      <c r="S162" s="17"/>
      <c r="T162" s="17"/>
    </row>
    <row r="163" customHeight="1" spans="1:20">
      <c r="A163" s="81" t="s">
        <v>329</v>
      </c>
      <c r="B163" s="95"/>
      <c r="C163" s="95"/>
      <c r="D163" s="95"/>
      <c r="E163" s="95"/>
      <c r="F163" s="57"/>
      <c r="G163" s="84"/>
      <c r="H163" s="85"/>
      <c r="I163" s="85"/>
      <c r="J163" s="85"/>
      <c r="K163" s="85"/>
      <c r="L163" s="85"/>
      <c r="M163" s="85"/>
      <c r="N163" s="49"/>
      <c r="O163" s="49"/>
      <c r="P163" s="214"/>
      <c r="Q163" s="123"/>
      <c r="R163" s="17"/>
      <c r="S163" s="17"/>
      <c r="T163" s="17"/>
    </row>
    <row r="164" s="72" customFormat="1" ht="15" customHeight="1" spans="1:16">
      <c r="A164" s="86" t="s">
        <v>3</v>
      </c>
      <c r="B164" s="87" t="s">
        <v>4</v>
      </c>
      <c r="C164" s="87" t="s">
        <v>5</v>
      </c>
      <c r="D164" s="87" t="s">
        <v>6</v>
      </c>
      <c r="E164" s="87" t="s">
        <v>7</v>
      </c>
      <c r="F164" s="86" t="s">
        <v>148</v>
      </c>
      <c r="G164" s="88" t="s">
        <v>9</v>
      </c>
      <c r="H164" s="88" t="s">
        <v>10</v>
      </c>
      <c r="I164" s="119" t="s">
        <v>11</v>
      </c>
      <c r="J164" s="119" t="s">
        <v>330</v>
      </c>
      <c r="K164" s="119" t="s">
        <v>249</v>
      </c>
      <c r="L164" s="119" t="s">
        <v>331</v>
      </c>
      <c r="M164" s="119" t="s">
        <v>247</v>
      </c>
      <c r="N164" s="215" t="s">
        <v>14</v>
      </c>
      <c r="O164" s="86" t="s">
        <v>15</v>
      </c>
      <c r="P164" s="132"/>
    </row>
    <row r="165" ht="15" customHeight="1" spans="1:16">
      <c r="A165" s="106" t="s">
        <v>122</v>
      </c>
      <c r="B165" s="185"/>
      <c r="C165" s="185"/>
      <c r="D165" s="185"/>
      <c r="E165" s="185"/>
      <c r="F165" s="110"/>
      <c r="G165" s="93">
        <v>44504</v>
      </c>
      <c r="H165" s="93">
        <f>G165+10</f>
        <v>44514</v>
      </c>
      <c r="I165" s="93">
        <f>G165+11</f>
        <v>44515</v>
      </c>
      <c r="J165" s="93">
        <f>G165+17</f>
        <v>44521</v>
      </c>
      <c r="K165" s="93">
        <f>G165+20</f>
        <v>44524</v>
      </c>
      <c r="L165" s="93">
        <f>G165+22</f>
        <v>44526</v>
      </c>
      <c r="M165" s="93">
        <f>G165+26</f>
        <v>44530</v>
      </c>
      <c r="N165" s="216" t="s">
        <v>20</v>
      </c>
      <c r="O165" s="129">
        <f>G165-3+TIME(16,0,0)</f>
        <v>44501.6666666667</v>
      </c>
      <c r="P165" s="57"/>
    </row>
    <row r="166" ht="15" customHeight="1" spans="1:16">
      <c r="A166" s="106" t="s">
        <v>122</v>
      </c>
      <c r="B166" s="186"/>
      <c r="C166" s="185"/>
      <c r="D166" s="186"/>
      <c r="E166" s="186"/>
      <c r="F166" s="110"/>
      <c r="G166" s="93">
        <f>G165+7</f>
        <v>44511</v>
      </c>
      <c r="H166" s="93">
        <f t="shared" ref="H166:H169" si="53">G166+10</f>
        <v>44521</v>
      </c>
      <c r="I166" s="93">
        <f t="shared" ref="I166:I169" si="54">G166+11</f>
        <v>44522</v>
      </c>
      <c r="J166" s="93">
        <f t="shared" ref="J166:J169" si="55">G166+17</f>
        <v>44528</v>
      </c>
      <c r="K166" s="93">
        <f t="shared" ref="K166:K169" si="56">G166+20</f>
        <v>44531</v>
      </c>
      <c r="L166" s="93">
        <f t="shared" ref="L166:L169" si="57">G166+22</f>
        <v>44533</v>
      </c>
      <c r="M166" s="93">
        <f t="shared" ref="M166:M169" si="58">G166+26</f>
        <v>44537</v>
      </c>
      <c r="N166" s="216"/>
      <c r="O166" s="129">
        <f>G166-3+TIME(16,0,0)</f>
        <v>44508.6666666667</v>
      </c>
      <c r="P166" s="57"/>
    </row>
    <row r="167" ht="15" customHeight="1" spans="1:16">
      <c r="A167" s="106" t="s">
        <v>332</v>
      </c>
      <c r="B167" s="185" t="s">
        <v>333</v>
      </c>
      <c r="C167" s="185" t="s">
        <v>334</v>
      </c>
      <c r="D167" s="185" t="s">
        <v>333</v>
      </c>
      <c r="E167" s="185" t="s">
        <v>333</v>
      </c>
      <c r="F167" s="110"/>
      <c r="G167" s="93">
        <f t="shared" ref="G167:G169" si="59">G166+7</f>
        <v>44518</v>
      </c>
      <c r="H167" s="93">
        <f t="shared" si="53"/>
        <v>44528</v>
      </c>
      <c r="I167" s="93">
        <f t="shared" si="54"/>
        <v>44529</v>
      </c>
      <c r="J167" s="93">
        <f t="shared" si="55"/>
        <v>44535</v>
      </c>
      <c r="K167" s="93">
        <f t="shared" si="56"/>
        <v>44538</v>
      </c>
      <c r="L167" s="93">
        <f t="shared" si="57"/>
        <v>44540</v>
      </c>
      <c r="M167" s="93">
        <f t="shared" si="58"/>
        <v>44544</v>
      </c>
      <c r="N167" s="216" t="s">
        <v>20</v>
      </c>
      <c r="O167" s="129">
        <f>G167-3+TIME(16,0,0)</f>
        <v>44515.6666666667</v>
      </c>
      <c r="P167" s="57"/>
    </row>
    <row r="168" ht="15" customHeight="1" spans="1:16">
      <c r="A168" s="89" t="s">
        <v>335</v>
      </c>
      <c r="B168" s="185" t="s">
        <v>336</v>
      </c>
      <c r="C168" s="185" t="s">
        <v>337</v>
      </c>
      <c r="D168" s="185" t="s">
        <v>336</v>
      </c>
      <c r="E168" s="185" t="s">
        <v>336</v>
      </c>
      <c r="F168" s="110"/>
      <c r="G168" s="93">
        <f t="shared" si="59"/>
        <v>44525</v>
      </c>
      <c r="H168" s="93">
        <f t="shared" si="53"/>
        <v>44535</v>
      </c>
      <c r="I168" s="93">
        <f t="shared" si="54"/>
        <v>44536</v>
      </c>
      <c r="J168" s="93">
        <f t="shared" si="55"/>
        <v>44542</v>
      </c>
      <c r="K168" s="93">
        <f t="shared" si="56"/>
        <v>44545</v>
      </c>
      <c r="L168" s="93">
        <f t="shared" si="57"/>
        <v>44547</v>
      </c>
      <c r="M168" s="93">
        <f t="shared" si="58"/>
        <v>44551</v>
      </c>
      <c r="N168" s="216" t="s">
        <v>20</v>
      </c>
      <c r="O168" s="129">
        <f>G168-3+TIME(16,0,0)</f>
        <v>44522.6666666667</v>
      </c>
      <c r="P168" s="57"/>
    </row>
    <row r="169" ht="15" customHeight="1" spans="1:16">
      <c r="A169" s="106" t="s">
        <v>338</v>
      </c>
      <c r="B169" s="185" t="s">
        <v>292</v>
      </c>
      <c r="C169" s="185" t="s">
        <v>339</v>
      </c>
      <c r="D169" s="185" t="s">
        <v>292</v>
      </c>
      <c r="E169" s="185" t="s">
        <v>292</v>
      </c>
      <c r="F169" s="110"/>
      <c r="G169" s="93">
        <f t="shared" si="59"/>
        <v>44532</v>
      </c>
      <c r="H169" s="93">
        <f t="shared" si="53"/>
        <v>44542</v>
      </c>
      <c r="I169" s="93">
        <f t="shared" si="54"/>
        <v>44543</v>
      </c>
      <c r="J169" s="93">
        <f t="shared" si="55"/>
        <v>44549</v>
      </c>
      <c r="K169" s="93">
        <f t="shared" si="56"/>
        <v>44552</v>
      </c>
      <c r="L169" s="93">
        <f t="shared" si="57"/>
        <v>44554</v>
      </c>
      <c r="M169" s="93">
        <f t="shared" si="58"/>
        <v>44558</v>
      </c>
      <c r="N169" s="216" t="s">
        <v>20</v>
      </c>
      <c r="O169" s="129">
        <f>G169-3+TIME(16,0,0)</f>
        <v>44529.6666666667</v>
      </c>
      <c r="P169" s="57"/>
    </row>
    <row r="170" spans="1:20">
      <c r="A170" s="103" t="s">
        <v>56</v>
      </c>
      <c r="B170" s="187"/>
      <c r="C170" s="187"/>
      <c r="D170" s="187"/>
      <c r="E170" s="187"/>
      <c r="F170" s="57"/>
      <c r="G170" s="84"/>
      <c r="H170" s="85"/>
      <c r="I170" s="85"/>
      <c r="J170" s="85"/>
      <c r="K170" s="85"/>
      <c r="L170" s="117"/>
      <c r="M170" s="117"/>
      <c r="N170" s="83"/>
      <c r="O170" s="214"/>
      <c r="P170" s="122"/>
      <c r="Q170" s="17"/>
      <c r="R170" s="17"/>
      <c r="S170" s="17"/>
      <c r="T170" s="17"/>
    </row>
    <row r="171" spans="1:20">
      <c r="A171" s="103"/>
      <c r="B171" s="187"/>
      <c r="C171" s="187"/>
      <c r="D171" s="187"/>
      <c r="E171" s="187"/>
      <c r="F171" s="57"/>
      <c r="G171" s="84"/>
      <c r="H171" s="85"/>
      <c r="I171" s="85"/>
      <c r="J171" s="85"/>
      <c r="K171" s="85"/>
      <c r="L171" s="117"/>
      <c r="M171" s="117"/>
      <c r="N171" s="83"/>
      <c r="O171" s="214"/>
      <c r="P171" s="122"/>
      <c r="Q171" s="17"/>
      <c r="R171" s="17"/>
      <c r="S171" s="17"/>
      <c r="T171" s="17"/>
    </row>
    <row r="172" customHeight="1" spans="1:257">
      <c r="A172" s="156" t="s">
        <v>340</v>
      </c>
      <c r="B172" s="156"/>
      <c r="C172" s="156"/>
      <c r="D172" s="156"/>
      <c r="E172" s="188"/>
      <c r="F172" s="189"/>
      <c r="G172" s="189"/>
      <c r="H172" s="190"/>
      <c r="I172" s="190"/>
      <c r="J172" s="190"/>
      <c r="K172" s="190"/>
      <c r="L172" s="190"/>
      <c r="M172" s="190"/>
      <c r="N172" s="189"/>
      <c r="O172" s="189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</row>
    <row r="173" s="72" customFormat="1" ht="15" customHeight="1" spans="1:252">
      <c r="A173" s="86" t="s">
        <v>3</v>
      </c>
      <c r="B173" s="191" t="s">
        <v>4</v>
      </c>
      <c r="C173" s="87" t="s">
        <v>5</v>
      </c>
      <c r="D173" s="191" t="s">
        <v>6</v>
      </c>
      <c r="E173" s="192" t="s">
        <v>7</v>
      </c>
      <c r="F173" s="193" t="s">
        <v>8</v>
      </c>
      <c r="G173" s="193" t="s">
        <v>9</v>
      </c>
      <c r="H173" s="193" t="s">
        <v>10</v>
      </c>
      <c r="I173" s="193" t="s">
        <v>341</v>
      </c>
      <c r="J173" s="193" t="s">
        <v>342</v>
      </c>
      <c r="K173" s="193" t="s">
        <v>343</v>
      </c>
      <c r="L173" s="193" t="s">
        <v>331</v>
      </c>
      <c r="M173" s="217" t="s">
        <v>14</v>
      </c>
      <c r="N173" s="86" t="s">
        <v>15</v>
      </c>
      <c r="O173" s="218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219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  <c r="CN173" s="219"/>
      <c r="CO173" s="219"/>
      <c r="CP173" s="219"/>
      <c r="CQ173" s="219"/>
      <c r="CR173" s="219"/>
      <c r="CS173" s="219"/>
      <c r="CT173" s="219"/>
      <c r="CU173" s="219"/>
      <c r="CV173" s="219"/>
      <c r="CW173" s="219"/>
      <c r="CX173" s="219"/>
      <c r="CY173" s="219"/>
      <c r="CZ173" s="219"/>
      <c r="DA173" s="219"/>
      <c r="DB173" s="219"/>
      <c r="DC173" s="219"/>
      <c r="DD173" s="219"/>
      <c r="DE173" s="219"/>
      <c r="DF173" s="219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19"/>
      <c r="EZ173" s="219"/>
      <c r="FA173" s="219"/>
      <c r="FB173" s="219"/>
      <c r="FC173" s="219"/>
      <c r="FD173" s="219"/>
      <c r="FE173" s="219"/>
      <c r="FF173" s="219"/>
      <c r="FG173" s="219"/>
      <c r="FH173" s="219"/>
      <c r="FI173" s="219"/>
      <c r="FJ173" s="219"/>
      <c r="FK173" s="219"/>
      <c r="FL173" s="219"/>
      <c r="FM173" s="219"/>
      <c r="FN173" s="219"/>
      <c r="FO173" s="219"/>
      <c r="FP173" s="219"/>
      <c r="FQ173" s="219"/>
      <c r="FR173" s="219"/>
      <c r="FS173" s="219"/>
      <c r="FT173" s="219"/>
      <c r="FU173" s="219"/>
      <c r="FV173" s="219"/>
      <c r="FW173" s="219"/>
      <c r="FX173" s="219"/>
      <c r="FY173" s="219"/>
      <c r="FZ173" s="219"/>
      <c r="GA173" s="219"/>
      <c r="GB173" s="219"/>
      <c r="GC173" s="219"/>
      <c r="GD173" s="219"/>
      <c r="GE173" s="219"/>
      <c r="GF173" s="219"/>
      <c r="GG173" s="219"/>
      <c r="GH173" s="219"/>
      <c r="GI173" s="219"/>
      <c r="GJ173" s="219"/>
      <c r="GK173" s="219"/>
      <c r="GL173" s="219"/>
      <c r="GM173" s="219"/>
      <c r="GN173" s="219"/>
      <c r="GO173" s="219"/>
      <c r="GP173" s="219"/>
      <c r="GQ173" s="219"/>
      <c r="GR173" s="219"/>
      <c r="GS173" s="219"/>
      <c r="GT173" s="219"/>
      <c r="GU173" s="219"/>
      <c r="GV173" s="219"/>
      <c r="GW173" s="219"/>
      <c r="GX173" s="219"/>
      <c r="GY173" s="219"/>
      <c r="GZ173" s="219"/>
      <c r="HA173" s="219"/>
      <c r="HB173" s="219"/>
      <c r="HC173" s="219"/>
      <c r="HD173" s="219"/>
      <c r="HE173" s="219"/>
      <c r="HF173" s="219"/>
      <c r="HG173" s="219"/>
      <c r="HH173" s="219"/>
      <c r="HI173" s="219"/>
      <c r="HJ173" s="219"/>
      <c r="HK173" s="219"/>
      <c r="HL173" s="219"/>
      <c r="HM173" s="219"/>
      <c r="HN173" s="219"/>
      <c r="HO173" s="219"/>
      <c r="HP173" s="219"/>
      <c r="HQ173" s="219"/>
      <c r="HR173" s="219"/>
      <c r="HS173" s="219"/>
      <c r="HT173" s="219"/>
      <c r="HU173" s="219"/>
      <c r="HV173" s="219"/>
      <c r="HW173" s="219"/>
      <c r="HX173" s="219"/>
      <c r="HY173" s="219"/>
      <c r="HZ173" s="219"/>
      <c r="IA173" s="219"/>
      <c r="IB173" s="219"/>
      <c r="IC173" s="219"/>
      <c r="ID173" s="219"/>
      <c r="IE173" s="219"/>
      <c r="IF173" s="219"/>
      <c r="IG173" s="219"/>
      <c r="IH173" s="219"/>
      <c r="II173" s="219"/>
      <c r="IJ173" s="219"/>
      <c r="IK173" s="219"/>
      <c r="IL173" s="219"/>
      <c r="IM173" s="219"/>
      <c r="IN173" s="219"/>
      <c r="IO173" s="219"/>
      <c r="IP173" s="219"/>
      <c r="IQ173" s="219"/>
      <c r="IR173" s="219"/>
    </row>
    <row r="174" ht="15" customHeight="1" spans="1:252">
      <c r="A174" s="106" t="s">
        <v>344</v>
      </c>
      <c r="B174" s="194" t="s">
        <v>345</v>
      </c>
      <c r="C174" s="194" t="s">
        <v>346</v>
      </c>
      <c r="D174" s="194" t="s">
        <v>347</v>
      </c>
      <c r="E174" s="194" t="s">
        <v>348</v>
      </c>
      <c r="F174" s="195"/>
      <c r="G174" s="196">
        <v>44505</v>
      </c>
      <c r="H174" s="196">
        <f>G174+9</f>
        <v>44514</v>
      </c>
      <c r="I174" s="196">
        <f>H174+8</f>
        <v>44522</v>
      </c>
      <c r="J174" s="196">
        <f>I174+2</f>
        <v>44524</v>
      </c>
      <c r="K174" s="196">
        <f>J174+2</f>
        <v>44526</v>
      </c>
      <c r="L174" s="196">
        <f>K174+2</f>
        <v>44528</v>
      </c>
      <c r="M174" s="102" t="s">
        <v>304</v>
      </c>
      <c r="N174" s="129">
        <f>G174-3+TIME(16,0,0)</f>
        <v>44502.6666666667</v>
      </c>
      <c r="O174" s="10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ht="15" customHeight="1" spans="1:252">
      <c r="A175" s="197" t="s">
        <v>349</v>
      </c>
      <c r="B175" s="194"/>
      <c r="C175" s="194"/>
      <c r="D175" s="194"/>
      <c r="E175" s="194"/>
      <c r="F175" s="198"/>
      <c r="G175" s="196">
        <f>G174+7</f>
        <v>44512</v>
      </c>
      <c r="H175" s="196">
        <f>G175+9</f>
        <v>44521</v>
      </c>
      <c r="I175" s="196">
        <f>H175+8</f>
        <v>44529</v>
      </c>
      <c r="J175" s="196">
        <f>I175+2</f>
        <v>44531</v>
      </c>
      <c r="K175" s="196">
        <f t="shared" ref="K175:L178" si="60">J175+2</f>
        <v>44533</v>
      </c>
      <c r="L175" s="196">
        <f t="shared" si="60"/>
        <v>44535</v>
      </c>
      <c r="M175" s="102" t="s">
        <v>304</v>
      </c>
      <c r="N175" s="129">
        <f>G175-3+TIME(16,0,0)</f>
        <v>44509.6666666667</v>
      </c>
      <c r="O175" s="169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ht="15" customHeight="1" spans="1:252">
      <c r="A176" s="197" t="s">
        <v>350</v>
      </c>
      <c r="B176" s="194" t="s">
        <v>351</v>
      </c>
      <c r="C176" s="194" t="s">
        <v>352</v>
      </c>
      <c r="D176" s="194" t="s">
        <v>353</v>
      </c>
      <c r="E176" s="194" t="s">
        <v>354</v>
      </c>
      <c r="F176" s="198"/>
      <c r="G176" s="196">
        <f t="shared" ref="G176:G178" si="61">G175+7</f>
        <v>44519</v>
      </c>
      <c r="H176" s="196">
        <f t="shared" ref="H176:H178" si="62">G176+9</f>
        <v>44528</v>
      </c>
      <c r="I176" s="196">
        <f t="shared" ref="I176:I178" si="63">H176+8</f>
        <v>44536</v>
      </c>
      <c r="J176" s="196">
        <f t="shared" ref="J176:J178" si="64">I176+2</f>
        <v>44538</v>
      </c>
      <c r="K176" s="196">
        <f t="shared" si="60"/>
        <v>44540</v>
      </c>
      <c r="L176" s="196">
        <f t="shared" si="60"/>
        <v>44542</v>
      </c>
      <c r="M176" s="102" t="s">
        <v>304</v>
      </c>
      <c r="N176" s="129">
        <f>G176-3+TIME(16,0,0)</f>
        <v>44516.6666666667</v>
      </c>
      <c r="O176" s="169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ht="15" customHeight="1" spans="1:252">
      <c r="A177" s="197" t="s">
        <v>349</v>
      </c>
      <c r="B177" s="194"/>
      <c r="C177" s="194"/>
      <c r="D177" s="194"/>
      <c r="E177" s="194"/>
      <c r="F177" s="198"/>
      <c r="G177" s="196">
        <f t="shared" si="61"/>
        <v>44526</v>
      </c>
      <c r="H177" s="196">
        <f t="shared" si="62"/>
        <v>44535</v>
      </c>
      <c r="I177" s="196">
        <f t="shared" si="63"/>
        <v>44543</v>
      </c>
      <c r="J177" s="196">
        <f t="shared" si="64"/>
        <v>44545</v>
      </c>
      <c r="K177" s="196">
        <f t="shared" si="60"/>
        <v>44547</v>
      </c>
      <c r="L177" s="196">
        <f t="shared" si="60"/>
        <v>44549</v>
      </c>
      <c r="M177" s="102" t="s">
        <v>304</v>
      </c>
      <c r="N177" s="129">
        <f>G177-3+TIME(16,0,0)</f>
        <v>44523.6666666667</v>
      </c>
      <c r="O177" s="169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ht="15" customHeight="1" spans="1:252">
      <c r="A178" s="197" t="s">
        <v>355</v>
      </c>
      <c r="B178" s="194"/>
      <c r="C178" s="194" t="s">
        <v>356</v>
      </c>
      <c r="D178" s="194" t="s">
        <v>357</v>
      </c>
      <c r="E178" s="194"/>
      <c r="F178" s="198"/>
      <c r="G178" s="196">
        <f t="shared" si="61"/>
        <v>44533</v>
      </c>
      <c r="H178" s="196">
        <f t="shared" si="62"/>
        <v>44542</v>
      </c>
      <c r="I178" s="196">
        <f t="shared" si="63"/>
        <v>44550</v>
      </c>
      <c r="J178" s="196">
        <f t="shared" si="64"/>
        <v>44552</v>
      </c>
      <c r="K178" s="196">
        <f t="shared" si="60"/>
        <v>44554</v>
      </c>
      <c r="L178" s="196">
        <f t="shared" si="60"/>
        <v>44556</v>
      </c>
      <c r="M178" s="102" t="s">
        <v>304</v>
      </c>
      <c r="N178" s="129">
        <f>G178-3+TIME(16,0,0)</f>
        <v>44530.6666666667</v>
      </c>
      <c r="O178" s="169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6">
      <c r="A179" s="103" t="s">
        <v>56</v>
      </c>
      <c r="B179" s="82"/>
      <c r="C179" s="82"/>
      <c r="D179" s="82"/>
      <c r="E179" s="82"/>
      <c r="F179" s="49"/>
      <c r="G179" s="172"/>
      <c r="H179" s="40"/>
      <c r="I179" s="40"/>
      <c r="J179" s="40"/>
      <c r="K179" s="40"/>
      <c r="L179" s="40"/>
      <c r="M179" s="34"/>
      <c r="N179" s="49"/>
      <c r="O179" s="82"/>
      <c r="P179" s="206"/>
      <c r="Q179" s="117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>
      <c r="A180" s="199"/>
      <c r="B180" s="104"/>
      <c r="C180" s="104"/>
      <c r="D180" s="82"/>
      <c r="E180" s="104"/>
      <c r="F180" s="57"/>
      <c r="G180" s="84"/>
      <c r="H180" s="85"/>
      <c r="I180" s="85"/>
      <c r="J180" s="117"/>
      <c r="K180" s="117"/>
      <c r="L180" s="212"/>
      <c r="M180" s="123"/>
      <c r="N180" s="57"/>
      <c r="O180" s="57"/>
      <c r="P180" s="57"/>
      <c r="Q180" s="17"/>
      <c r="R180" s="17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customHeight="1" spans="1:256">
      <c r="A181" s="156" t="s">
        <v>358</v>
      </c>
      <c r="B181" s="156"/>
      <c r="C181" s="156"/>
      <c r="D181" s="156"/>
      <c r="E181" s="188"/>
      <c r="F181" s="189"/>
      <c r="G181" s="158"/>
      <c r="H181" s="159"/>
      <c r="I181" s="159"/>
      <c r="J181" s="159"/>
      <c r="K181" s="159"/>
      <c r="L181" s="159"/>
      <c r="M181" s="34"/>
      <c r="N181" s="57"/>
      <c r="O181" s="169"/>
      <c r="P181" s="16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="72" customFormat="1" ht="15" customHeight="1" spans="1:252">
      <c r="A182" s="151" t="s">
        <v>3</v>
      </c>
      <c r="B182" s="160" t="s">
        <v>4</v>
      </c>
      <c r="C182" s="87" t="s">
        <v>5</v>
      </c>
      <c r="D182" s="160" t="s">
        <v>6</v>
      </c>
      <c r="E182" s="87" t="s">
        <v>7</v>
      </c>
      <c r="F182" s="151" t="s">
        <v>120</v>
      </c>
      <c r="G182" s="151" t="s">
        <v>9</v>
      </c>
      <c r="H182" s="151" t="s">
        <v>10</v>
      </c>
      <c r="I182" s="151" t="s">
        <v>359</v>
      </c>
      <c r="J182" s="151" t="s">
        <v>342</v>
      </c>
      <c r="K182" s="170" t="s">
        <v>14</v>
      </c>
      <c r="L182" s="86" t="s">
        <v>15</v>
      </c>
      <c r="M182" s="218"/>
      <c r="N182" s="218"/>
      <c r="O182" s="218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/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/>
      <c r="DR182" s="219"/>
      <c r="DS182" s="219"/>
      <c r="DT182" s="219"/>
      <c r="DU182" s="219"/>
      <c r="DV182" s="219"/>
      <c r="DW182" s="219"/>
      <c r="DX182" s="219"/>
      <c r="DY182" s="219"/>
      <c r="DZ182" s="219"/>
      <c r="EA182" s="219"/>
      <c r="EB182" s="219"/>
      <c r="EC182" s="219"/>
      <c r="ED182" s="219"/>
      <c r="EE182" s="219"/>
      <c r="EF182" s="219"/>
      <c r="EG182" s="219"/>
      <c r="EH182" s="219"/>
      <c r="EI182" s="219"/>
      <c r="EJ182" s="219"/>
      <c r="EK182" s="219"/>
      <c r="EL182" s="219"/>
      <c r="EM182" s="219"/>
      <c r="EN182" s="219"/>
      <c r="EO182" s="219"/>
      <c r="EP182" s="219"/>
      <c r="EQ182" s="219"/>
      <c r="ER182" s="219"/>
      <c r="ES182" s="219"/>
      <c r="ET182" s="219"/>
      <c r="EU182" s="219"/>
      <c r="EV182" s="219"/>
      <c r="EW182" s="219"/>
      <c r="EX182" s="219"/>
      <c r="EY182" s="219"/>
      <c r="EZ182" s="219"/>
      <c r="FA182" s="219"/>
      <c r="FB182" s="219"/>
      <c r="FC182" s="219"/>
      <c r="FD182" s="219"/>
      <c r="FE182" s="219"/>
      <c r="FF182" s="219"/>
      <c r="FG182" s="219"/>
      <c r="FH182" s="219"/>
      <c r="FI182" s="219"/>
      <c r="FJ182" s="219"/>
      <c r="FK182" s="219"/>
      <c r="FL182" s="219"/>
      <c r="FM182" s="219"/>
      <c r="FN182" s="219"/>
      <c r="FO182" s="219"/>
      <c r="FP182" s="219"/>
      <c r="FQ182" s="219"/>
      <c r="FR182" s="219"/>
      <c r="FS182" s="219"/>
      <c r="FT182" s="219"/>
      <c r="FU182" s="219"/>
      <c r="FV182" s="219"/>
      <c r="FW182" s="219"/>
      <c r="FX182" s="219"/>
      <c r="FY182" s="219"/>
      <c r="FZ182" s="219"/>
      <c r="GA182" s="219"/>
      <c r="GB182" s="219"/>
      <c r="GC182" s="219"/>
      <c r="GD182" s="219"/>
      <c r="GE182" s="219"/>
      <c r="GF182" s="219"/>
      <c r="GG182" s="219"/>
      <c r="GH182" s="219"/>
      <c r="GI182" s="219"/>
      <c r="GJ182" s="219"/>
      <c r="GK182" s="219"/>
      <c r="GL182" s="219"/>
      <c r="GM182" s="219"/>
      <c r="GN182" s="219"/>
      <c r="GO182" s="219"/>
      <c r="GP182" s="219"/>
      <c r="GQ182" s="219"/>
      <c r="GR182" s="219"/>
      <c r="GS182" s="219"/>
      <c r="GT182" s="219"/>
      <c r="GU182" s="219"/>
      <c r="GV182" s="219"/>
      <c r="GW182" s="219"/>
      <c r="GX182" s="219"/>
      <c r="GY182" s="219"/>
      <c r="GZ182" s="219"/>
      <c r="HA182" s="219"/>
      <c r="HB182" s="219"/>
      <c r="HC182" s="219"/>
      <c r="HD182" s="219"/>
      <c r="HE182" s="219"/>
      <c r="HF182" s="219"/>
      <c r="HG182" s="219"/>
      <c r="HH182" s="219"/>
      <c r="HI182" s="219"/>
      <c r="HJ182" s="219"/>
      <c r="HK182" s="219"/>
      <c r="HL182" s="219"/>
      <c r="HM182" s="219"/>
      <c r="HN182" s="219"/>
      <c r="HO182" s="219"/>
      <c r="HP182" s="219"/>
      <c r="HQ182" s="219"/>
      <c r="HR182" s="219"/>
      <c r="HS182" s="219"/>
      <c r="HT182" s="219"/>
      <c r="HU182" s="219"/>
      <c r="HV182" s="219"/>
      <c r="HW182" s="219"/>
      <c r="HX182" s="219"/>
      <c r="HY182" s="219"/>
      <c r="HZ182" s="219"/>
      <c r="IA182" s="219"/>
      <c r="IB182" s="219"/>
      <c r="IC182" s="219"/>
      <c r="ID182" s="219"/>
      <c r="IE182" s="219"/>
      <c r="IF182" s="219"/>
      <c r="IG182" s="219"/>
      <c r="IH182" s="219"/>
      <c r="II182" s="219"/>
      <c r="IJ182" s="219"/>
      <c r="IK182" s="219"/>
      <c r="IL182" s="219"/>
      <c r="IM182" s="219"/>
      <c r="IN182" s="219"/>
      <c r="IO182" s="219"/>
      <c r="IP182" s="219"/>
      <c r="IQ182" s="219"/>
      <c r="IR182" s="219"/>
    </row>
    <row r="183" ht="15" customHeight="1" spans="1:252">
      <c r="A183" s="89" t="s">
        <v>360</v>
      </c>
      <c r="B183" s="109" t="s">
        <v>361</v>
      </c>
      <c r="C183" s="109" t="s">
        <v>362</v>
      </c>
      <c r="D183" s="109" t="s">
        <v>363</v>
      </c>
      <c r="E183" s="109" t="s">
        <v>361</v>
      </c>
      <c r="F183" s="161"/>
      <c r="G183" s="162">
        <v>44506</v>
      </c>
      <c r="H183" s="162">
        <f>G183+9</f>
        <v>44515</v>
      </c>
      <c r="I183" s="162">
        <f>G183+17</f>
        <v>44523</v>
      </c>
      <c r="J183" s="162">
        <f>I183+4</f>
        <v>44527</v>
      </c>
      <c r="K183" s="110"/>
      <c r="L183" s="129">
        <f>G183-3+TIME(16,0,0)</f>
        <v>44503.6666666667</v>
      </c>
      <c r="M183" s="169"/>
      <c r="N183" s="169"/>
      <c r="O183" s="169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ht="15" customHeight="1" spans="1:252">
      <c r="A184" s="89" t="s">
        <v>364</v>
      </c>
      <c r="B184" s="109" t="s">
        <v>365</v>
      </c>
      <c r="C184" s="109" t="s">
        <v>366</v>
      </c>
      <c r="D184" s="109" t="s">
        <v>303</v>
      </c>
      <c r="E184" s="109" t="s">
        <v>365</v>
      </c>
      <c r="F184" s="161"/>
      <c r="G184" s="162">
        <f>G183+7</f>
        <v>44513</v>
      </c>
      <c r="H184" s="162">
        <f t="shared" ref="H184:H187" si="65">G184+9</f>
        <v>44522</v>
      </c>
      <c r="I184" s="162">
        <f t="shared" ref="I184:I187" si="66">G184+17</f>
        <v>44530</v>
      </c>
      <c r="J184" s="162">
        <f t="shared" ref="J184:J187" si="67">I184+4</f>
        <v>44534</v>
      </c>
      <c r="K184" s="110" t="s">
        <v>77</v>
      </c>
      <c r="L184" s="129">
        <f>G184-3+TIME(16,0,0)</f>
        <v>44510.6666666667</v>
      </c>
      <c r="M184" s="169"/>
      <c r="N184" s="169"/>
      <c r="O184" s="169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ht="15" customHeight="1" spans="1:252">
      <c r="A185" s="89" t="s">
        <v>367</v>
      </c>
      <c r="B185" s="109" t="s">
        <v>368</v>
      </c>
      <c r="C185" s="109" t="s">
        <v>369</v>
      </c>
      <c r="D185" s="109" t="s">
        <v>368</v>
      </c>
      <c r="E185" s="109" t="s">
        <v>368</v>
      </c>
      <c r="F185" s="161"/>
      <c r="G185" s="162">
        <f>G183+14</f>
        <v>44520</v>
      </c>
      <c r="H185" s="162">
        <f t="shared" si="65"/>
        <v>44529</v>
      </c>
      <c r="I185" s="162">
        <f t="shared" si="66"/>
        <v>44537</v>
      </c>
      <c r="J185" s="162">
        <f t="shared" si="67"/>
        <v>44541</v>
      </c>
      <c r="K185" s="110" t="s">
        <v>31</v>
      </c>
      <c r="L185" s="129">
        <f>G185-3+TIME(16,0,0)</f>
        <v>44517.6666666667</v>
      </c>
      <c r="M185" s="169"/>
      <c r="N185" s="169"/>
      <c r="O185" s="169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ht="15" customHeight="1" spans="1:16">
      <c r="A186" s="89" t="s">
        <v>370</v>
      </c>
      <c r="B186" s="109" t="s">
        <v>141</v>
      </c>
      <c r="C186" s="109" t="s">
        <v>371</v>
      </c>
      <c r="D186" s="109" t="s">
        <v>372</v>
      </c>
      <c r="E186" s="109" t="s">
        <v>141</v>
      </c>
      <c r="F186" s="161"/>
      <c r="G186" s="162">
        <f>G183+21</f>
        <v>44527</v>
      </c>
      <c r="H186" s="162">
        <f t="shared" si="65"/>
        <v>44536</v>
      </c>
      <c r="I186" s="162">
        <f t="shared" si="66"/>
        <v>44544</v>
      </c>
      <c r="J186" s="162">
        <f t="shared" si="67"/>
        <v>44548</v>
      </c>
      <c r="K186" s="110" t="s">
        <v>31</v>
      </c>
      <c r="L186" s="129">
        <f>G186-3+TIME(16,0,0)</f>
        <v>44524.6666666667</v>
      </c>
      <c r="M186" s="169"/>
      <c r="N186" s="169"/>
      <c r="O186" s="57"/>
      <c r="P186" s="5"/>
    </row>
    <row r="187" ht="15" customHeight="1" spans="1:16">
      <c r="A187" s="89" t="s">
        <v>373</v>
      </c>
      <c r="B187" s="109" t="s">
        <v>374</v>
      </c>
      <c r="C187" s="109" t="s">
        <v>375</v>
      </c>
      <c r="D187" s="109" t="s">
        <v>376</v>
      </c>
      <c r="E187" s="109" t="s">
        <v>374</v>
      </c>
      <c r="F187" s="161"/>
      <c r="G187" s="162">
        <f>G183+28</f>
        <v>44534</v>
      </c>
      <c r="H187" s="162">
        <f t="shared" si="65"/>
        <v>44543</v>
      </c>
      <c r="I187" s="162">
        <f t="shared" si="66"/>
        <v>44551</v>
      </c>
      <c r="J187" s="162">
        <f t="shared" si="67"/>
        <v>44555</v>
      </c>
      <c r="K187" s="110" t="s">
        <v>31</v>
      </c>
      <c r="L187" s="129">
        <f>G187-3+TIME(16,0,0)</f>
        <v>44531.6666666667</v>
      </c>
      <c r="M187" s="169"/>
      <c r="N187" s="169"/>
      <c r="O187" s="57"/>
      <c r="P187" s="5"/>
    </row>
    <row r="188" ht="15" customHeight="1" spans="1:16">
      <c r="A188" s="200"/>
      <c r="B188" s="201"/>
      <c r="C188" s="201"/>
      <c r="D188" s="201"/>
      <c r="E188" s="201"/>
      <c r="F188" s="202"/>
      <c r="G188" s="203"/>
      <c r="H188" s="203"/>
      <c r="I188" s="203"/>
      <c r="J188" s="203"/>
      <c r="K188" s="220"/>
      <c r="L188" s="221"/>
      <c r="M188" s="169"/>
      <c r="N188" s="169"/>
      <c r="O188" s="57"/>
      <c r="P188" s="5"/>
    </row>
    <row r="189" s="77" customFormat="1" ht="15" customHeight="1" spans="1:19">
      <c r="A189" s="103" t="s">
        <v>56</v>
      </c>
      <c r="B189" s="82"/>
      <c r="C189" s="82"/>
      <c r="D189" s="82"/>
      <c r="E189" s="82"/>
      <c r="F189" s="57"/>
      <c r="G189" s="57"/>
      <c r="H189" s="17"/>
      <c r="I189" s="17"/>
      <c r="J189" s="117"/>
      <c r="K189" s="117"/>
      <c r="L189" s="17"/>
      <c r="M189" s="17"/>
      <c r="N189" s="122"/>
      <c r="O189" s="57"/>
      <c r="P189" s="57"/>
      <c r="Q189" s="17"/>
      <c r="R189" s="17"/>
      <c r="S189" s="17"/>
    </row>
    <row r="190" spans="1:11">
      <c r="A190" s="17"/>
      <c r="B190" s="104"/>
      <c r="C190" s="82"/>
      <c r="D190" s="82"/>
      <c r="E190" s="104"/>
      <c r="F190" s="96"/>
      <c r="G190" s="105"/>
      <c r="H190" s="97"/>
      <c r="I190" s="97"/>
      <c r="J190" s="97"/>
      <c r="K190" s="97"/>
    </row>
    <row r="191" spans="1:14">
      <c r="A191" s="204" t="s">
        <v>377</v>
      </c>
      <c r="B191" s="205"/>
      <c r="C191" s="205"/>
      <c r="D191" s="205"/>
      <c r="E191" s="205"/>
      <c r="F191" s="57"/>
      <c r="G191" s="83"/>
      <c r="H191" s="117"/>
      <c r="I191" s="117"/>
      <c r="J191" s="117"/>
      <c r="K191" s="117"/>
      <c r="L191" s="17"/>
      <c r="M191" s="17"/>
      <c r="N191" s="57"/>
    </row>
    <row r="192" s="72" customFormat="1" ht="15" customHeight="1" spans="1:15">
      <c r="A192" s="151" t="s">
        <v>3</v>
      </c>
      <c r="B192" s="87" t="s">
        <v>4</v>
      </c>
      <c r="C192" s="87" t="s">
        <v>5</v>
      </c>
      <c r="D192" s="87" t="s">
        <v>6</v>
      </c>
      <c r="E192" s="87" t="s">
        <v>7</v>
      </c>
      <c r="F192" s="86" t="s">
        <v>8</v>
      </c>
      <c r="G192" s="183" t="s">
        <v>9</v>
      </c>
      <c r="H192" s="86" t="s">
        <v>378</v>
      </c>
      <c r="I192" s="86" t="s">
        <v>379</v>
      </c>
      <c r="J192" s="86" t="s">
        <v>15</v>
      </c>
      <c r="M192" s="128"/>
      <c r="N192" s="128"/>
      <c r="O192" s="128"/>
    </row>
    <row r="193" ht="15" customHeight="1" spans="1:16">
      <c r="A193" s="106" t="s">
        <v>380</v>
      </c>
      <c r="B193" s="109" t="s">
        <v>381</v>
      </c>
      <c r="C193" s="102" t="s">
        <v>382</v>
      </c>
      <c r="D193" s="102" t="s">
        <v>383</v>
      </c>
      <c r="E193" s="102" t="s">
        <v>381</v>
      </c>
      <c r="F193" s="107"/>
      <c r="G193" s="93">
        <v>44503</v>
      </c>
      <c r="H193" s="93">
        <f>G193+2</f>
        <v>44505</v>
      </c>
      <c r="I193" s="93">
        <f>H193+2</f>
        <v>44507</v>
      </c>
      <c r="J193" s="129">
        <f>G193-3+TIME(16,0,0)</f>
        <v>44500.6666666667</v>
      </c>
      <c r="M193" s="73"/>
      <c r="P193" s="5"/>
    </row>
    <row r="194" ht="15" customHeight="1" spans="1:16">
      <c r="A194" s="106" t="s">
        <v>380</v>
      </c>
      <c r="B194" s="109" t="s">
        <v>384</v>
      </c>
      <c r="C194" s="102" t="s">
        <v>382</v>
      </c>
      <c r="D194" s="102" t="s">
        <v>385</v>
      </c>
      <c r="E194" s="102" t="s">
        <v>384</v>
      </c>
      <c r="F194" s="107"/>
      <c r="G194" s="93">
        <f>G193+7</f>
        <v>44510</v>
      </c>
      <c r="H194" s="93">
        <f t="shared" ref="H194:I197" si="68">G194+2</f>
        <v>44512</v>
      </c>
      <c r="I194" s="93">
        <f t="shared" si="68"/>
        <v>44514</v>
      </c>
      <c r="J194" s="129">
        <f>G194-3+TIME(16,0,0)</f>
        <v>44507.6666666667</v>
      </c>
      <c r="M194" s="73"/>
      <c r="P194" s="5"/>
    </row>
    <row r="195" ht="15" customHeight="1" spans="1:16">
      <c r="A195" s="106" t="s">
        <v>380</v>
      </c>
      <c r="B195" s="109" t="s">
        <v>386</v>
      </c>
      <c r="C195" s="102" t="s">
        <v>382</v>
      </c>
      <c r="D195" s="102" t="s">
        <v>387</v>
      </c>
      <c r="E195" s="102" t="s">
        <v>386</v>
      </c>
      <c r="F195" s="107"/>
      <c r="G195" s="93">
        <f>G193+14</f>
        <v>44517</v>
      </c>
      <c r="H195" s="93">
        <f t="shared" si="68"/>
        <v>44519</v>
      </c>
      <c r="I195" s="93">
        <f t="shared" si="68"/>
        <v>44521</v>
      </c>
      <c r="J195" s="129">
        <f>G195-3+TIME(16,0,0)</f>
        <v>44514.6666666667</v>
      </c>
      <c r="M195" s="73"/>
      <c r="P195" s="5"/>
    </row>
    <row r="196" ht="15" customHeight="1" spans="1:16">
      <c r="A196" s="106" t="s">
        <v>380</v>
      </c>
      <c r="B196" s="109" t="s">
        <v>388</v>
      </c>
      <c r="C196" s="102" t="s">
        <v>382</v>
      </c>
      <c r="D196" s="102" t="s">
        <v>389</v>
      </c>
      <c r="E196" s="102" t="s">
        <v>388</v>
      </c>
      <c r="F196" s="107"/>
      <c r="G196" s="93">
        <f>G193+21</f>
        <v>44524</v>
      </c>
      <c r="H196" s="93">
        <f t="shared" si="68"/>
        <v>44526</v>
      </c>
      <c r="I196" s="93">
        <f t="shared" si="68"/>
        <v>44528</v>
      </c>
      <c r="J196" s="129">
        <f>G196-3+TIME(16,0,0)</f>
        <v>44521.6666666667</v>
      </c>
      <c r="M196" s="73"/>
      <c r="P196" s="5"/>
    </row>
    <row r="197" customHeight="1" spans="1:16">
      <c r="A197" s="106" t="s">
        <v>380</v>
      </c>
      <c r="B197" s="109" t="s">
        <v>390</v>
      </c>
      <c r="C197" s="102" t="s">
        <v>382</v>
      </c>
      <c r="D197" s="102" t="s">
        <v>391</v>
      </c>
      <c r="E197" s="102" t="s">
        <v>390</v>
      </c>
      <c r="F197" s="107"/>
      <c r="G197" s="93">
        <f>G193+28</f>
        <v>44531</v>
      </c>
      <c r="H197" s="93">
        <f t="shared" si="68"/>
        <v>44533</v>
      </c>
      <c r="I197" s="93">
        <f t="shared" si="68"/>
        <v>44535</v>
      </c>
      <c r="J197" s="129">
        <f>G197-3+TIME(16,0,0)</f>
        <v>44528.6666666667</v>
      </c>
      <c r="M197" s="73"/>
      <c r="P197" s="5"/>
    </row>
    <row r="198" customHeight="1" spans="1:13">
      <c r="A198" s="103" t="s">
        <v>56</v>
      </c>
      <c r="B198" s="82"/>
      <c r="C198" s="82"/>
      <c r="D198" s="82"/>
      <c r="E198" s="82"/>
      <c r="F198" s="83"/>
      <c r="G198" s="84"/>
      <c r="H198" s="85"/>
      <c r="I198" s="85"/>
      <c r="J198" s="117"/>
      <c r="K198" s="117"/>
      <c r="L198" s="123"/>
      <c r="M198" s="17"/>
    </row>
    <row r="199" spans="1:11">
      <c r="A199" s="181"/>
      <c r="B199" s="95"/>
      <c r="C199" s="95"/>
      <c r="D199" s="95"/>
      <c r="E199" s="95"/>
      <c r="F199" s="96"/>
      <c r="G199" s="105"/>
      <c r="H199" s="97"/>
      <c r="I199" s="97"/>
      <c r="J199" s="97"/>
      <c r="K199" s="97"/>
    </row>
    <row r="200" spans="1:11">
      <c r="A200" s="81" t="s">
        <v>392</v>
      </c>
      <c r="B200" s="95"/>
      <c r="C200" s="95"/>
      <c r="D200" s="95"/>
      <c r="E200" s="95"/>
      <c r="F200" s="96"/>
      <c r="G200" s="105"/>
      <c r="H200" s="97"/>
      <c r="I200" s="97"/>
      <c r="J200" s="97"/>
      <c r="K200" s="97"/>
    </row>
    <row r="201" s="72" customFormat="1" ht="15" customHeight="1" spans="1:15">
      <c r="A201" s="151" t="s">
        <v>3</v>
      </c>
      <c r="B201" s="87" t="s">
        <v>4</v>
      </c>
      <c r="C201" s="87" t="s">
        <v>5</v>
      </c>
      <c r="D201" s="87" t="s">
        <v>6</v>
      </c>
      <c r="E201" s="87" t="s">
        <v>7</v>
      </c>
      <c r="F201" s="86" t="s">
        <v>148</v>
      </c>
      <c r="G201" s="183" t="s">
        <v>9</v>
      </c>
      <c r="H201" s="86" t="s">
        <v>393</v>
      </c>
      <c r="I201" s="86" t="s">
        <v>15</v>
      </c>
      <c r="M201" s="128"/>
      <c r="N201" s="128"/>
      <c r="O201" s="128"/>
    </row>
    <row r="202" ht="15" customHeight="1" spans="1:16">
      <c r="A202" s="222" t="s">
        <v>349</v>
      </c>
      <c r="B202" s="109" t="s">
        <v>384</v>
      </c>
      <c r="C202" s="223" t="s">
        <v>394</v>
      </c>
      <c r="D202" s="109" t="s">
        <v>395</v>
      </c>
      <c r="E202" s="109" t="s">
        <v>384</v>
      </c>
      <c r="F202" s="152"/>
      <c r="G202" s="93">
        <v>44504</v>
      </c>
      <c r="H202" s="93">
        <f>G202+2</f>
        <v>44506</v>
      </c>
      <c r="I202" s="129">
        <f>G202-3+TIME(16,0,0)</f>
        <v>44501.6666666667</v>
      </c>
      <c r="M202" s="73"/>
      <c r="P202" s="5"/>
    </row>
    <row r="203" ht="15" customHeight="1" spans="1:16">
      <c r="A203" s="222" t="s">
        <v>396</v>
      </c>
      <c r="B203" s="109" t="s">
        <v>386</v>
      </c>
      <c r="C203" s="223" t="s">
        <v>394</v>
      </c>
      <c r="D203" s="109" t="s">
        <v>397</v>
      </c>
      <c r="E203" s="109" t="s">
        <v>386</v>
      </c>
      <c r="F203" s="152"/>
      <c r="G203" s="93">
        <f>G202+7</f>
        <v>44511</v>
      </c>
      <c r="H203" s="93">
        <f t="shared" ref="H203:H206" si="69">G203+2</f>
        <v>44513</v>
      </c>
      <c r="I203" s="129">
        <f>G203-3+TIME(16,0,0)</f>
        <v>44508.6666666667</v>
      </c>
      <c r="M203" s="73"/>
      <c r="P203" s="5"/>
    </row>
    <row r="204" ht="15" customHeight="1" spans="1:16">
      <c r="A204" s="222" t="s">
        <v>396</v>
      </c>
      <c r="B204" s="109" t="s">
        <v>388</v>
      </c>
      <c r="C204" s="223" t="s">
        <v>394</v>
      </c>
      <c r="D204" s="109" t="s">
        <v>398</v>
      </c>
      <c r="E204" s="109" t="s">
        <v>388</v>
      </c>
      <c r="F204" s="152"/>
      <c r="G204" s="93">
        <f>G202+14</f>
        <v>44518</v>
      </c>
      <c r="H204" s="93">
        <f t="shared" si="69"/>
        <v>44520</v>
      </c>
      <c r="I204" s="129">
        <f>G204-3+TIME(16,0,0)</f>
        <v>44515.6666666667</v>
      </c>
      <c r="M204" s="73"/>
      <c r="P204" s="5"/>
    </row>
    <row r="205" ht="15" customHeight="1" spans="1:16">
      <c r="A205" s="222" t="s">
        <v>396</v>
      </c>
      <c r="B205" s="109" t="s">
        <v>390</v>
      </c>
      <c r="C205" s="223" t="s">
        <v>394</v>
      </c>
      <c r="D205" s="109" t="s">
        <v>399</v>
      </c>
      <c r="E205" s="109" t="s">
        <v>390</v>
      </c>
      <c r="F205" s="152"/>
      <c r="G205" s="93">
        <f>G202+21</f>
        <v>44525</v>
      </c>
      <c r="H205" s="93">
        <f t="shared" si="69"/>
        <v>44527</v>
      </c>
      <c r="I205" s="129">
        <f>G205-3+TIME(16,0,0)</f>
        <v>44522.6666666667</v>
      </c>
      <c r="M205" s="73"/>
      <c r="P205" s="5"/>
    </row>
    <row r="206" ht="15" customHeight="1" spans="1:16">
      <c r="A206" s="222" t="s">
        <v>396</v>
      </c>
      <c r="B206" s="109" t="s">
        <v>400</v>
      </c>
      <c r="C206" s="223" t="s">
        <v>394</v>
      </c>
      <c r="D206" s="109" t="s">
        <v>401</v>
      </c>
      <c r="E206" s="109" t="s">
        <v>400</v>
      </c>
      <c r="F206" s="152"/>
      <c r="G206" s="93">
        <f>G202+28</f>
        <v>44532</v>
      </c>
      <c r="H206" s="93">
        <f t="shared" si="69"/>
        <v>44534</v>
      </c>
      <c r="I206" s="129">
        <f>G206-3+TIME(16,0,0)</f>
        <v>44529.6666666667</v>
      </c>
      <c r="M206" s="73"/>
      <c r="P206" s="5"/>
    </row>
    <row r="207" s="77" customFormat="1" ht="15" customHeight="1" spans="1:19">
      <c r="A207" s="103" t="s">
        <v>56</v>
      </c>
      <c r="B207" s="104"/>
      <c r="C207" s="150"/>
      <c r="D207" s="104"/>
      <c r="E207" s="104"/>
      <c r="F207" s="83"/>
      <c r="G207" s="84"/>
      <c r="H207" s="85"/>
      <c r="I207" s="117"/>
      <c r="J207" s="117"/>
      <c r="K207" s="123"/>
      <c r="L207" s="17"/>
      <c r="M207" s="17"/>
      <c r="N207" s="73"/>
      <c r="O207" s="73"/>
      <c r="P207" s="73"/>
      <c r="Q207" s="5"/>
      <c r="R207" s="5"/>
      <c r="S207" s="5"/>
    </row>
    <row r="208" spans="1:254">
      <c r="A208" s="28"/>
      <c r="B208" s="224"/>
      <c r="C208" s="224"/>
      <c r="D208" s="224"/>
      <c r="E208" s="224"/>
      <c r="F208" s="225"/>
      <c r="G208" s="172"/>
      <c r="H208" s="40"/>
      <c r="I208" s="40"/>
      <c r="K208" s="28"/>
      <c r="L208" s="40"/>
      <c r="M208" s="40"/>
      <c r="N208" s="5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0">
      <c r="A209" s="38" t="s">
        <v>402</v>
      </c>
      <c r="B209" s="226"/>
      <c r="C209" s="226"/>
      <c r="D209" s="226"/>
      <c r="E209" s="226"/>
      <c r="F209" s="227"/>
      <c r="G209" s="169"/>
      <c r="I209" s="117"/>
      <c r="J209" s="11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</row>
    <row r="210" s="72" customFormat="1" ht="15" customHeight="1" spans="1:250">
      <c r="A210" s="151" t="s">
        <v>3</v>
      </c>
      <c r="B210" s="118" t="s">
        <v>403</v>
      </c>
      <c r="C210" s="87" t="s">
        <v>5</v>
      </c>
      <c r="D210" s="118" t="s">
        <v>6</v>
      </c>
      <c r="E210" s="118" t="s">
        <v>7</v>
      </c>
      <c r="F210" s="228" t="s">
        <v>34</v>
      </c>
      <c r="G210" s="170" t="s">
        <v>9</v>
      </c>
      <c r="H210" s="229" t="s">
        <v>10</v>
      </c>
      <c r="I210" s="170" t="s">
        <v>14</v>
      </c>
      <c r="J210" s="86" t="s">
        <v>15</v>
      </c>
      <c r="M210" s="128"/>
      <c r="N210" s="128"/>
      <c r="O210" s="128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  <c r="BI210" s="245"/>
      <c r="BJ210" s="245"/>
      <c r="BK210" s="245"/>
      <c r="BL210" s="245"/>
      <c r="BM210" s="245"/>
      <c r="BN210" s="245"/>
      <c r="BO210" s="245"/>
      <c r="BP210" s="245"/>
      <c r="BQ210" s="245"/>
      <c r="BR210" s="245"/>
      <c r="BS210" s="245"/>
      <c r="BT210" s="245"/>
      <c r="BU210" s="245"/>
      <c r="BV210" s="245"/>
      <c r="BW210" s="245"/>
      <c r="BX210" s="245"/>
      <c r="BY210" s="245"/>
      <c r="BZ210" s="245"/>
      <c r="CA210" s="245"/>
      <c r="CB210" s="245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  <c r="DE210" s="245"/>
      <c r="DF210" s="245"/>
      <c r="DG210" s="245"/>
      <c r="DH210" s="245"/>
      <c r="DI210" s="245"/>
      <c r="DJ210" s="245"/>
      <c r="DK210" s="245"/>
      <c r="DL210" s="245"/>
      <c r="DM210" s="245"/>
      <c r="DN210" s="245"/>
      <c r="DO210" s="245"/>
      <c r="DP210" s="245"/>
      <c r="DQ210" s="245"/>
      <c r="DR210" s="245"/>
      <c r="DS210" s="245"/>
      <c r="DT210" s="245"/>
      <c r="DU210" s="245"/>
      <c r="DV210" s="245"/>
      <c r="DW210" s="245"/>
      <c r="DX210" s="245"/>
      <c r="DY210" s="245"/>
      <c r="DZ210" s="245"/>
      <c r="EA210" s="245"/>
      <c r="EB210" s="245"/>
      <c r="EC210" s="245"/>
      <c r="ED210" s="245"/>
      <c r="EE210" s="245"/>
      <c r="EF210" s="245"/>
      <c r="EG210" s="245"/>
      <c r="EH210" s="245"/>
      <c r="EI210" s="245"/>
      <c r="EJ210" s="245"/>
      <c r="EK210" s="245"/>
      <c r="EL210" s="245"/>
      <c r="EM210" s="245"/>
      <c r="EN210" s="245"/>
      <c r="EO210" s="245"/>
      <c r="EP210" s="245"/>
      <c r="EQ210" s="245"/>
      <c r="ER210" s="245"/>
      <c r="ES210" s="245"/>
      <c r="ET210" s="245"/>
      <c r="EU210" s="245"/>
      <c r="EV210" s="245"/>
      <c r="EW210" s="245"/>
      <c r="EX210" s="245"/>
      <c r="EY210" s="245"/>
      <c r="EZ210" s="245"/>
      <c r="FA210" s="245"/>
      <c r="FB210" s="245"/>
      <c r="FC210" s="245"/>
      <c r="FD210" s="245"/>
      <c r="FE210" s="245"/>
      <c r="FF210" s="245"/>
      <c r="FG210" s="245"/>
      <c r="FH210" s="245"/>
      <c r="FI210" s="245"/>
      <c r="FJ210" s="245"/>
      <c r="FK210" s="245"/>
      <c r="FL210" s="245"/>
      <c r="FM210" s="245"/>
      <c r="FN210" s="245"/>
      <c r="FO210" s="245"/>
      <c r="FP210" s="245"/>
      <c r="FQ210" s="245"/>
      <c r="FR210" s="245"/>
      <c r="FS210" s="245"/>
      <c r="FT210" s="245"/>
      <c r="FU210" s="245"/>
      <c r="FV210" s="245"/>
      <c r="FW210" s="245"/>
      <c r="FX210" s="245"/>
      <c r="FY210" s="245"/>
      <c r="FZ210" s="245"/>
      <c r="GA210" s="245"/>
      <c r="GB210" s="245"/>
      <c r="GC210" s="245"/>
      <c r="GD210" s="245"/>
      <c r="GE210" s="245"/>
      <c r="GF210" s="245"/>
      <c r="GG210" s="245"/>
      <c r="GH210" s="245"/>
      <c r="GI210" s="245"/>
      <c r="GJ210" s="245"/>
      <c r="GK210" s="245"/>
      <c r="GL210" s="245"/>
      <c r="GM210" s="245"/>
      <c r="GN210" s="245"/>
      <c r="GO210" s="245"/>
      <c r="GP210" s="245"/>
      <c r="GQ210" s="245"/>
      <c r="GR210" s="245"/>
      <c r="GS210" s="245"/>
      <c r="GT210" s="245"/>
      <c r="GU210" s="245"/>
      <c r="GV210" s="245"/>
      <c r="GW210" s="245"/>
      <c r="GX210" s="245"/>
      <c r="GY210" s="245"/>
      <c r="GZ210" s="245"/>
      <c r="HA210" s="245"/>
      <c r="HB210" s="245"/>
      <c r="HC210" s="245"/>
      <c r="HD210" s="245"/>
      <c r="HE210" s="245"/>
      <c r="HF210" s="245"/>
      <c r="HG210" s="245"/>
      <c r="HH210" s="245"/>
      <c r="HI210" s="245"/>
      <c r="HJ210" s="245"/>
      <c r="HK210" s="245"/>
      <c r="HL210" s="245"/>
      <c r="HM210" s="245"/>
      <c r="HN210" s="245"/>
      <c r="HO210" s="245"/>
      <c r="HP210" s="245"/>
      <c r="HQ210" s="245"/>
      <c r="HR210" s="245"/>
      <c r="HS210" s="245"/>
      <c r="HT210" s="245"/>
      <c r="HU210" s="245"/>
      <c r="HV210" s="245"/>
      <c r="HW210" s="245"/>
      <c r="HX210" s="245"/>
      <c r="HY210" s="245"/>
      <c r="HZ210" s="245"/>
      <c r="IA210" s="245"/>
      <c r="IB210" s="245"/>
      <c r="IC210" s="245"/>
      <c r="ID210" s="245"/>
      <c r="IE210" s="245"/>
      <c r="IF210" s="245"/>
      <c r="IG210" s="245"/>
      <c r="IH210" s="245"/>
      <c r="II210" s="245"/>
      <c r="IJ210" s="245"/>
      <c r="IK210" s="245"/>
      <c r="IL210" s="245"/>
      <c r="IM210" s="245"/>
      <c r="IN210" s="245"/>
      <c r="IO210" s="245"/>
      <c r="IP210" s="245"/>
    </row>
    <row r="211" ht="15" customHeight="1" spans="1:250">
      <c r="A211" s="106" t="s">
        <v>404</v>
      </c>
      <c r="B211" s="109" t="s">
        <v>405</v>
      </c>
      <c r="C211" s="223" t="s">
        <v>100</v>
      </c>
      <c r="D211" s="109" t="s">
        <v>405</v>
      </c>
      <c r="E211" s="109" t="s">
        <v>405</v>
      </c>
      <c r="F211" s="110"/>
      <c r="G211" s="93">
        <v>44507</v>
      </c>
      <c r="H211" s="93">
        <f>G211+7</f>
        <v>44514</v>
      </c>
      <c r="I211" s="110" t="s">
        <v>253</v>
      </c>
      <c r="J211" s="129">
        <f>G211-3+TIME(16,0,0)</f>
        <v>44504.6666666667</v>
      </c>
      <c r="K211" s="5" t="s">
        <v>2</v>
      </c>
      <c r="M211" s="169"/>
      <c r="N211" s="169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</row>
    <row r="212" ht="15" customHeight="1" spans="1:250">
      <c r="A212" s="106" t="s">
        <v>406</v>
      </c>
      <c r="B212" s="109" t="s">
        <v>407</v>
      </c>
      <c r="C212" s="223" t="s">
        <v>408</v>
      </c>
      <c r="D212" s="109" t="s">
        <v>407</v>
      </c>
      <c r="E212" s="109" t="s">
        <v>407</v>
      </c>
      <c r="F212" s="230"/>
      <c r="G212" s="93">
        <f>G211+7</f>
        <v>44514</v>
      </c>
      <c r="H212" s="93">
        <f>G212+7</f>
        <v>44521</v>
      </c>
      <c r="I212" s="110" t="s">
        <v>253</v>
      </c>
      <c r="J212" s="129">
        <f>G212-3+TIME(16,0,0)</f>
        <v>44511.6666666667</v>
      </c>
      <c r="M212" s="169"/>
      <c r="N212" s="169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</row>
    <row r="213" ht="15" customHeight="1" spans="1:250">
      <c r="A213" s="106" t="s">
        <v>409</v>
      </c>
      <c r="B213" s="109" t="s">
        <v>410</v>
      </c>
      <c r="C213" s="223" t="s">
        <v>411</v>
      </c>
      <c r="D213" s="109" t="s">
        <v>410</v>
      </c>
      <c r="E213" s="109" t="s">
        <v>410</v>
      </c>
      <c r="F213" s="230"/>
      <c r="G213" s="93">
        <f>G212+7</f>
        <v>44521</v>
      </c>
      <c r="H213" s="93">
        <f t="shared" ref="H213:H215" si="70">G213+7</f>
        <v>44528</v>
      </c>
      <c r="I213" s="110" t="s">
        <v>253</v>
      </c>
      <c r="J213" s="129">
        <f>G213-3+TIME(16,0,0)</f>
        <v>44518.6666666667</v>
      </c>
      <c r="L213" s="17"/>
      <c r="M213" s="169"/>
      <c r="N213" s="169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</row>
    <row r="214" ht="15" customHeight="1" spans="1:250">
      <c r="A214" s="106" t="s">
        <v>412</v>
      </c>
      <c r="B214" s="109" t="s">
        <v>413</v>
      </c>
      <c r="C214" s="223" t="s">
        <v>414</v>
      </c>
      <c r="D214" s="109" t="s">
        <v>413</v>
      </c>
      <c r="E214" s="109" t="s">
        <v>413</v>
      </c>
      <c r="F214" s="110"/>
      <c r="G214" s="93">
        <f>G211+21</f>
        <v>44528</v>
      </c>
      <c r="H214" s="93">
        <f t="shared" si="70"/>
        <v>44535</v>
      </c>
      <c r="I214" s="110" t="s">
        <v>253</v>
      </c>
      <c r="J214" s="129">
        <f>G214-3+TIME(16,0,0)</f>
        <v>44525.6666666667</v>
      </c>
      <c r="L214" s="17"/>
      <c r="M214" s="169"/>
      <c r="N214" s="169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</row>
    <row r="215" ht="15" customHeight="1" spans="1:250">
      <c r="A215" s="106" t="s">
        <v>415</v>
      </c>
      <c r="B215" s="109" t="s">
        <v>410</v>
      </c>
      <c r="C215" s="223" t="s">
        <v>416</v>
      </c>
      <c r="D215" s="109" t="s">
        <v>410</v>
      </c>
      <c r="E215" s="109" t="s">
        <v>410</v>
      </c>
      <c r="F215" s="110"/>
      <c r="G215" s="93">
        <f>G211+28</f>
        <v>44535</v>
      </c>
      <c r="H215" s="93">
        <f t="shared" si="70"/>
        <v>44542</v>
      </c>
      <c r="I215" s="110" t="s">
        <v>253</v>
      </c>
      <c r="J215" s="129">
        <f>G215-3+TIME(16,0,0)</f>
        <v>44532.6666666667</v>
      </c>
      <c r="L215" s="17"/>
      <c r="M215" s="169"/>
      <c r="N215" s="169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</row>
    <row r="216" spans="1:253">
      <c r="A216" s="103" t="s">
        <v>56</v>
      </c>
      <c r="B216" s="82"/>
      <c r="C216" s="82"/>
      <c r="D216" s="104"/>
      <c r="E216" s="82"/>
      <c r="F216" s="225"/>
      <c r="G216" s="231"/>
      <c r="H216" s="40"/>
      <c r="I216" s="242"/>
      <c r="J216" s="243"/>
      <c r="N216" s="169"/>
      <c r="O216" s="169"/>
      <c r="P216" s="169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</row>
    <row r="217" spans="1:253">
      <c r="A217" s="117"/>
      <c r="B217" s="150"/>
      <c r="C217" s="150"/>
      <c r="D217" s="150"/>
      <c r="E217" s="150"/>
      <c r="F217" s="83"/>
      <c r="G217" s="84"/>
      <c r="H217" s="85"/>
      <c r="I217" s="117"/>
      <c r="J217" s="117"/>
      <c r="K217" s="123"/>
      <c r="L217" s="17"/>
      <c r="M217" s="17"/>
      <c r="N217" s="169"/>
      <c r="O217" s="169"/>
      <c r="P217" s="169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</row>
    <row r="218" spans="1:11">
      <c r="A218" s="38" t="s">
        <v>417</v>
      </c>
      <c r="B218" s="226"/>
      <c r="C218" s="226"/>
      <c r="D218" s="226"/>
      <c r="E218" s="226"/>
      <c r="F218" s="227"/>
      <c r="G218" s="169"/>
      <c r="I218" s="117"/>
      <c r="J218" s="117"/>
      <c r="K218" s="40"/>
    </row>
    <row r="219" ht="13.5" spans="1:11">
      <c r="A219" s="151" t="s">
        <v>3</v>
      </c>
      <c r="B219" s="232" t="s">
        <v>403</v>
      </c>
      <c r="C219" s="87" t="s">
        <v>5</v>
      </c>
      <c r="D219" s="232" t="s">
        <v>6</v>
      </c>
      <c r="E219" s="118" t="s">
        <v>7</v>
      </c>
      <c r="F219" s="233" t="s">
        <v>148</v>
      </c>
      <c r="G219" s="170" t="s">
        <v>9</v>
      </c>
      <c r="H219" s="229" t="s">
        <v>418</v>
      </c>
      <c r="I219" s="229" t="s">
        <v>10</v>
      </c>
      <c r="J219" s="170" t="s">
        <v>14</v>
      </c>
      <c r="K219" s="86" t="s">
        <v>15</v>
      </c>
    </row>
    <row r="220" ht="13.5" spans="1:11">
      <c r="A220" s="106" t="s">
        <v>419</v>
      </c>
      <c r="B220" s="109" t="s">
        <v>160</v>
      </c>
      <c r="C220" s="223" t="s">
        <v>420</v>
      </c>
      <c r="D220" s="109" t="s">
        <v>160</v>
      </c>
      <c r="E220" s="109" t="s">
        <v>160</v>
      </c>
      <c r="F220" s="110"/>
      <c r="G220" s="93">
        <v>44504</v>
      </c>
      <c r="H220" s="93">
        <f>G220+7</f>
        <v>44511</v>
      </c>
      <c r="I220" s="93">
        <f>G220+10</f>
        <v>44514</v>
      </c>
      <c r="J220" s="110" t="s">
        <v>253</v>
      </c>
      <c r="K220" s="129">
        <f>G220-3+TIME(16,0,0)</f>
        <v>44501.6666666667</v>
      </c>
    </row>
    <row r="221" ht="13.5" spans="1:11">
      <c r="A221" s="106" t="s">
        <v>421</v>
      </c>
      <c r="B221" s="109"/>
      <c r="C221" s="223"/>
      <c r="D221" s="109"/>
      <c r="E221" s="109"/>
      <c r="F221" s="230"/>
      <c r="G221" s="93">
        <f>G220+7</f>
        <v>44511</v>
      </c>
      <c r="H221" s="93">
        <f t="shared" ref="H221:H224" si="71">G221+7</f>
        <v>44518</v>
      </c>
      <c r="I221" s="93">
        <f t="shared" ref="I221:I224" si="72">G221+10</f>
        <v>44521</v>
      </c>
      <c r="J221" s="110"/>
      <c r="K221" s="129">
        <f t="shared" ref="K221:K224" si="73">G221-3+TIME(16,0,0)</f>
        <v>44508.6666666667</v>
      </c>
    </row>
    <row r="222" ht="13.5" spans="1:11">
      <c r="A222" s="106" t="s">
        <v>422</v>
      </c>
      <c r="B222" s="109" t="s">
        <v>423</v>
      </c>
      <c r="C222" s="223" t="s">
        <v>424</v>
      </c>
      <c r="D222" s="109" t="s">
        <v>425</v>
      </c>
      <c r="E222" s="109" t="s">
        <v>423</v>
      </c>
      <c r="F222" s="230"/>
      <c r="G222" s="93">
        <f>G220+14</f>
        <v>44518</v>
      </c>
      <c r="H222" s="93">
        <f t="shared" si="71"/>
        <v>44525</v>
      </c>
      <c r="I222" s="93">
        <f t="shared" si="72"/>
        <v>44528</v>
      </c>
      <c r="J222" s="110" t="s">
        <v>426</v>
      </c>
      <c r="K222" s="129">
        <f t="shared" si="73"/>
        <v>44515.6666666667</v>
      </c>
    </row>
    <row r="223" ht="13.5" spans="1:11">
      <c r="A223" s="106" t="s">
        <v>421</v>
      </c>
      <c r="B223" s="109"/>
      <c r="C223" s="223"/>
      <c r="D223" s="109"/>
      <c r="E223" s="109"/>
      <c r="F223" s="110"/>
      <c r="G223" s="93">
        <f>G220+21</f>
        <v>44525</v>
      </c>
      <c r="H223" s="93">
        <f t="shared" si="71"/>
        <v>44532</v>
      </c>
      <c r="I223" s="93">
        <f t="shared" si="72"/>
        <v>44535</v>
      </c>
      <c r="J223" s="110"/>
      <c r="K223" s="129">
        <f t="shared" si="73"/>
        <v>44522.6666666667</v>
      </c>
    </row>
    <row r="224" s="77" customFormat="1" spans="1:253">
      <c r="A224" s="106" t="s">
        <v>427</v>
      </c>
      <c r="B224" s="109" t="s">
        <v>109</v>
      </c>
      <c r="C224" s="223" t="s">
        <v>428</v>
      </c>
      <c r="D224" s="109" t="s">
        <v>109</v>
      </c>
      <c r="E224" s="109" t="s">
        <v>109</v>
      </c>
      <c r="F224" s="110"/>
      <c r="G224" s="93">
        <f>G220+28</f>
        <v>44532</v>
      </c>
      <c r="H224" s="93">
        <f t="shared" si="71"/>
        <v>44539</v>
      </c>
      <c r="I224" s="93">
        <f t="shared" si="72"/>
        <v>44542</v>
      </c>
      <c r="J224" s="110" t="s">
        <v>253</v>
      </c>
      <c r="K224" s="129">
        <f t="shared" si="73"/>
        <v>44529.6666666667</v>
      </c>
      <c r="L224" s="34"/>
      <c r="M224" s="34"/>
      <c r="N224" s="169"/>
      <c r="O224" s="169"/>
      <c r="P224" s="240"/>
      <c r="Q224" s="241"/>
      <c r="R224" s="241"/>
      <c r="S224" s="241"/>
      <c r="T224" s="241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6"/>
      <c r="BC224" s="246"/>
      <c r="BD224" s="246"/>
      <c r="BE224" s="246"/>
      <c r="BF224" s="246"/>
      <c r="BG224" s="246"/>
      <c r="BH224" s="246"/>
      <c r="BI224" s="246"/>
      <c r="BJ224" s="246"/>
      <c r="BK224" s="246"/>
      <c r="BL224" s="246"/>
      <c r="BM224" s="246"/>
      <c r="BN224" s="246"/>
      <c r="BO224" s="246"/>
      <c r="BP224" s="246"/>
      <c r="BQ224" s="246"/>
      <c r="BR224" s="246"/>
      <c r="BS224" s="246"/>
      <c r="BT224" s="246"/>
      <c r="BU224" s="246"/>
      <c r="BV224" s="246"/>
      <c r="BW224" s="246"/>
      <c r="BX224" s="246"/>
      <c r="BY224" s="246"/>
      <c r="BZ224" s="246"/>
      <c r="CA224" s="246"/>
      <c r="CB224" s="246"/>
      <c r="CC224" s="246"/>
      <c r="CD224" s="246"/>
      <c r="CE224" s="246"/>
      <c r="CF224" s="246"/>
      <c r="CG224" s="246"/>
      <c r="CH224" s="246"/>
      <c r="CI224" s="246"/>
      <c r="CJ224" s="246"/>
      <c r="CK224" s="246"/>
      <c r="CL224" s="246"/>
      <c r="CM224" s="246"/>
      <c r="CN224" s="246"/>
      <c r="CO224" s="246"/>
      <c r="CP224" s="246"/>
      <c r="CQ224" s="246"/>
      <c r="CR224" s="246"/>
      <c r="CS224" s="246"/>
      <c r="CT224" s="246"/>
      <c r="CU224" s="246"/>
      <c r="CV224" s="246"/>
      <c r="CW224" s="246"/>
      <c r="CX224" s="246"/>
      <c r="CY224" s="246"/>
      <c r="CZ224" s="246"/>
      <c r="DA224" s="246"/>
      <c r="DB224" s="246"/>
      <c r="DC224" s="246"/>
      <c r="DD224" s="246"/>
      <c r="DE224" s="246"/>
      <c r="DF224" s="246"/>
      <c r="DG224" s="246"/>
      <c r="DH224" s="246"/>
      <c r="DI224" s="246"/>
      <c r="DJ224" s="246"/>
      <c r="DK224" s="246"/>
      <c r="DL224" s="246"/>
      <c r="DM224" s="246"/>
      <c r="DN224" s="246"/>
      <c r="DO224" s="246"/>
      <c r="DP224" s="246"/>
      <c r="DQ224" s="246"/>
      <c r="DR224" s="246"/>
      <c r="DS224" s="246"/>
      <c r="DT224" s="246"/>
      <c r="DU224" s="246"/>
      <c r="DV224" s="246"/>
      <c r="DW224" s="246"/>
      <c r="DX224" s="246"/>
      <c r="DY224" s="246"/>
      <c r="DZ224" s="246"/>
      <c r="EA224" s="246"/>
      <c r="EB224" s="246"/>
      <c r="EC224" s="246"/>
      <c r="ED224" s="246"/>
      <c r="EE224" s="246"/>
      <c r="EF224" s="246"/>
      <c r="EG224" s="246"/>
      <c r="EH224" s="246"/>
      <c r="EI224" s="246"/>
      <c r="EJ224" s="246"/>
      <c r="EK224" s="246"/>
      <c r="EL224" s="246"/>
      <c r="EM224" s="246"/>
      <c r="EN224" s="246"/>
      <c r="EO224" s="246"/>
      <c r="EP224" s="246"/>
      <c r="EQ224" s="246"/>
      <c r="ER224" s="246"/>
      <c r="ES224" s="246"/>
      <c r="ET224" s="246"/>
      <c r="EU224" s="246"/>
      <c r="EV224" s="246"/>
      <c r="EW224" s="246"/>
      <c r="EX224" s="246"/>
      <c r="EY224" s="246"/>
      <c r="EZ224" s="246"/>
      <c r="FA224" s="246"/>
      <c r="FB224" s="246"/>
      <c r="FC224" s="246"/>
      <c r="FD224" s="246"/>
      <c r="FE224" s="246"/>
      <c r="FF224" s="246"/>
      <c r="FG224" s="246"/>
      <c r="FH224" s="246"/>
      <c r="FI224" s="246"/>
      <c r="FJ224" s="246"/>
      <c r="FK224" s="246"/>
      <c r="FL224" s="246"/>
      <c r="FM224" s="246"/>
      <c r="FN224" s="246"/>
      <c r="FO224" s="246"/>
      <c r="FP224" s="246"/>
      <c r="FQ224" s="246"/>
      <c r="FR224" s="246"/>
      <c r="FS224" s="246"/>
      <c r="FT224" s="246"/>
      <c r="FU224" s="246"/>
      <c r="FV224" s="246"/>
      <c r="FW224" s="246"/>
      <c r="FX224" s="246"/>
      <c r="FY224" s="246"/>
      <c r="FZ224" s="246"/>
      <c r="GA224" s="246"/>
      <c r="GB224" s="246"/>
      <c r="GC224" s="246"/>
      <c r="GD224" s="246"/>
      <c r="GE224" s="246"/>
      <c r="GF224" s="246"/>
      <c r="GG224" s="246"/>
      <c r="GH224" s="246"/>
      <c r="GI224" s="246"/>
      <c r="GJ224" s="246"/>
      <c r="GK224" s="246"/>
      <c r="GL224" s="246"/>
      <c r="GM224" s="246"/>
      <c r="GN224" s="246"/>
      <c r="GO224" s="246"/>
      <c r="GP224" s="246"/>
      <c r="GQ224" s="246"/>
      <c r="GR224" s="246"/>
      <c r="GS224" s="246"/>
      <c r="GT224" s="246"/>
      <c r="GU224" s="246"/>
      <c r="GV224" s="246"/>
      <c r="GW224" s="246"/>
      <c r="GX224" s="246"/>
      <c r="GY224" s="246"/>
      <c r="GZ224" s="246"/>
      <c r="HA224" s="246"/>
      <c r="HB224" s="246"/>
      <c r="HC224" s="246"/>
      <c r="HD224" s="246"/>
      <c r="HE224" s="246"/>
      <c r="HF224" s="246"/>
      <c r="HG224" s="246"/>
      <c r="HH224" s="246"/>
      <c r="HI224" s="246"/>
      <c r="HJ224" s="246"/>
      <c r="HK224" s="246"/>
      <c r="HL224" s="246"/>
      <c r="HM224" s="246"/>
      <c r="HN224" s="246"/>
      <c r="HO224" s="246"/>
      <c r="HP224" s="246"/>
      <c r="HQ224" s="246"/>
      <c r="HR224" s="246"/>
      <c r="HS224" s="246"/>
      <c r="HT224" s="246"/>
      <c r="HU224" s="246"/>
      <c r="HV224" s="246"/>
      <c r="HW224" s="246"/>
      <c r="HX224" s="246"/>
      <c r="HY224" s="246"/>
      <c r="HZ224" s="246"/>
      <c r="IA224" s="246"/>
      <c r="IB224" s="246"/>
      <c r="IC224" s="246"/>
      <c r="ID224" s="246"/>
      <c r="IE224" s="246"/>
      <c r="IF224" s="246"/>
      <c r="IG224" s="246"/>
      <c r="IH224" s="246"/>
      <c r="II224" s="246"/>
      <c r="IJ224" s="246"/>
      <c r="IK224" s="246"/>
      <c r="IL224" s="246"/>
      <c r="IM224" s="246"/>
      <c r="IN224" s="246"/>
      <c r="IO224" s="246"/>
      <c r="IP224" s="246"/>
      <c r="IQ224" s="246"/>
      <c r="IR224" s="246"/>
      <c r="IS224" s="246"/>
    </row>
    <row r="225" s="77" customFormat="1" spans="1:253">
      <c r="A225" s="17"/>
      <c r="B225" s="171"/>
      <c r="C225" s="82"/>
      <c r="D225" s="82"/>
      <c r="E225" s="171"/>
      <c r="F225" s="49"/>
      <c r="G225" s="172"/>
      <c r="H225" s="40"/>
      <c r="I225" s="40"/>
      <c r="J225" s="40"/>
      <c r="K225" s="40"/>
      <c r="L225" s="34"/>
      <c r="M225" s="34"/>
      <c r="N225" s="169"/>
      <c r="O225" s="169"/>
      <c r="P225" s="240"/>
      <c r="Q225" s="241"/>
      <c r="R225" s="241"/>
      <c r="S225" s="241"/>
      <c r="T225" s="241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6"/>
      <c r="BC225" s="246"/>
      <c r="BD225" s="246"/>
      <c r="BE225" s="246"/>
      <c r="BF225" s="246"/>
      <c r="BG225" s="246"/>
      <c r="BH225" s="246"/>
      <c r="BI225" s="246"/>
      <c r="BJ225" s="246"/>
      <c r="BK225" s="246"/>
      <c r="BL225" s="246"/>
      <c r="BM225" s="246"/>
      <c r="BN225" s="246"/>
      <c r="BO225" s="246"/>
      <c r="BP225" s="246"/>
      <c r="BQ225" s="246"/>
      <c r="BR225" s="246"/>
      <c r="BS225" s="246"/>
      <c r="BT225" s="246"/>
      <c r="BU225" s="246"/>
      <c r="BV225" s="246"/>
      <c r="BW225" s="246"/>
      <c r="BX225" s="246"/>
      <c r="BY225" s="246"/>
      <c r="BZ225" s="246"/>
      <c r="CA225" s="246"/>
      <c r="CB225" s="246"/>
      <c r="CC225" s="246"/>
      <c r="CD225" s="246"/>
      <c r="CE225" s="246"/>
      <c r="CF225" s="246"/>
      <c r="CG225" s="246"/>
      <c r="CH225" s="246"/>
      <c r="CI225" s="246"/>
      <c r="CJ225" s="246"/>
      <c r="CK225" s="246"/>
      <c r="CL225" s="246"/>
      <c r="CM225" s="246"/>
      <c r="CN225" s="246"/>
      <c r="CO225" s="246"/>
      <c r="CP225" s="246"/>
      <c r="CQ225" s="246"/>
      <c r="CR225" s="246"/>
      <c r="CS225" s="246"/>
      <c r="CT225" s="246"/>
      <c r="CU225" s="246"/>
      <c r="CV225" s="246"/>
      <c r="CW225" s="246"/>
      <c r="CX225" s="246"/>
      <c r="CY225" s="246"/>
      <c r="CZ225" s="246"/>
      <c r="DA225" s="246"/>
      <c r="DB225" s="246"/>
      <c r="DC225" s="246"/>
      <c r="DD225" s="246"/>
      <c r="DE225" s="246"/>
      <c r="DF225" s="246"/>
      <c r="DG225" s="246"/>
      <c r="DH225" s="246"/>
      <c r="DI225" s="246"/>
      <c r="DJ225" s="246"/>
      <c r="DK225" s="246"/>
      <c r="DL225" s="246"/>
      <c r="DM225" s="246"/>
      <c r="DN225" s="246"/>
      <c r="DO225" s="246"/>
      <c r="DP225" s="246"/>
      <c r="DQ225" s="246"/>
      <c r="DR225" s="246"/>
      <c r="DS225" s="246"/>
      <c r="DT225" s="246"/>
      <c r="DU225" s="246"/>
      <c r="DV225" s="246"/>
      <c r="DW225" s="246"/>
      <c r="DX225" s="246"/>
      <c r="DY225" s="246"/>
      <c r="DZ225" s="246"/>
      <c r="EA225" s="246"/>
      <c r="EB225" s="246"/>
      <c r="EC225" s="246"/>
      <c r="ED225" s="246"/>
      <c r="EE225" s="246"/>
      <c r="EF225" s="246"/>
      <c r="EG225" s="246"/>
      <c r="EH225" s="246"/>
      <c r="EI225" s="246"/>
      <c r="EJ225" s="246"/>
      <c r="EK225" s="246"/>
      <c r="EL225" s="246"/>
      <c r="EM225" s="246"/>
      <c r="EN225" s="246"/>
      <c r="EO225" s="246"/>
      <c r="EP225" s="246"/>
      <c r="EQ225" s="246"/>
      <c r="ER225" s="246"/>
      <c r="ES225" s="246"/>
      <c r="ET225" s="246"/>
      <c r="EU225" s="246"/>
      <c r="EV225" s="246"/>
      <c r="EW225" s="246"/>
      <c r="EX225" s="246"/>
      <c r="EY225" s="246"/>
      <c r="EZ225" s="246"/>
      <c r="FA225" s="246"/>
      <c r="FB225" s="246"/>
      <c r="FC225" s="246"/>
      <c r="FD225" s="246"/>
      <c r="FE225" s="246"/>
      <c r="FF225" s="246"/>
      <c r="FG225" s="246"/>
      <c r="FH225" s="246"/>
      <c r="FI225" s="246"/>
      <c r="FJ225" s="246"/>
      <c r="FK225" s="246"/>
      <c r="FL225" s="246"/>
      <c r="FM225" s="246"/>
      <c r="FN225" s="246"/>
      <c r="FO225" s="246"/>
      <c r="FP225" s="246"/>
      <c r="FQ225" s="246"/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D225" s="246"/>
      <c r="GE225" s="246"/>
      <c r="GF225" s="246"/>
      <c r="GG225" s="246"/>
      <c r="GH225" s="246"/>
      <c r="GI225" s="246"/>
      <c r="GJ225" s="246"/>
      <c r="GK225" s="246"/>
      <c r="GL225" s="246"/>
      <c r="GM225" s="246"/>
      <c r="GN225" s="246"/>
      <c r="GO225" s="246"/>
      <c r="GP225" s="246"/>
      <c r="GQ225" s="246"/>
      <c r="GR225" s="246"/>
      <c r="GS225" s="246"/>
      <c r="GT225" s="246"/>
      <c r="GU225" s="246"/>
      <c r="GV225" s="246"/>
      <c r="GW225" s="246"/>
      <c r="GX225" s="246"/>
      <c r="GY225" s="246"/>
      <c r="GZ225" s="246"/>
      <c r="HA225" s="246"/>
      <c r="HB225" s="246"/>
      <c r="HC225" s="246"/>
      <c r="HD225" s="246"/>
      <c r="HE225" s="246"/>
      <c r="HF225" s="246"/>
      <c r="HG225" s="246"/>
      <c r="HH225" s="246"/>
      <c r="HI225" s="246"/>
      <c r="HJ225" s="246"/>
      <c r="HK225" s="246"/>
      <c r="HL225" s="246"/>
      <c r="HM225" s="246"/>
      <c r="HN225" s="246"/>
      <c r="HO225" s="246"/>
      <c r="HP225" s="246"/>
      <c r="HQ225" s="246"/>
      <c r="HR225" s="246"/>
      <c r="HS225" s="246"/>
      <c r="HT225" s="246"/>
      <c r="HU225" s="246"/>
      <c r="HV225" s="246"/>
      <c r="HW225" s="246"/>
      <c r="HX225" s="246"/>
      <c r="HY225" s="246"/>
      <c r="HZ225" s="246"/>
      <c r="IA225" s="246"/>
      <c r="IB225" s="246"/>
      <c r="IC225" s="246"/>
      <c r="ID225" s="246"/>
      <c r="IE225" s="246"/>
      <c r="IF225" s="246"/>
      <c r="IG225" s="246"/>
      <c r="IH225" s="246"/>
      <c r="II225" s="246"/>
      <c r="IJ225" s="246"/>
      <c r="IK225" s="246"/>
      <c r="IL225" s="246"/>
      <c r="IM225" s="246"/>
      <c r="IN225" s="246"/>
      <c r="IO225" s="246"/>
      <c r="IP225" s="246"/>
      <c r="IQ225" s="246"/>
      <c r="IR225" s="246"/>
      <c r="IS225" s="246"/>
    </row>
    <row r="226" s="77" customFormat="1" hidden="1" spans="1:253">
      <c r="A226" s="38" t="s">
        <v>429</v>
      </c>
      <c r="B226" s="226"/>
      <c r="C226" s="226"/>
      <c r="D226" s="226"/>
      <c r="E226" s="226"/>
      <c r="F226" s="227"/>
      <c r="G226" s="169"/>
      <c r="H226" s="5"/>
      <c r="I226" s="117"/>
      <c r="J226" s="117"/>
      <c r="K226" s="40"/>
      <c r="L226" s="34"/>
      <c r="M226" s="34"/>
      <c r="N226" s="169"/>
      <c r="O226" s="169"/>
      <c r="P226" s="240"/>
      <c r="Q226" s="241"/>
      <c r="R226" s="241"/>
      <c r="S226" s="241"/>
      <c r="T226" s="241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6"/>
      <c r="BC226" s="246"/>
      <c r="BD226" s="246"/>
      <c r="BE226" s="246"/>
      <c r="BF226" s="246"/>
      <c r="BG226" s="246"/>
      <c r="BH226" s="246"/>
      <c r="BI226" s="246"/>
      <c r="BJ226" s="246"/>
      <c r="BK226" s="246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  <c r="BV226" s="246"/>
      <c r="BW226" s="246"/>
      <c r="BX226" s="246"/>
      <c r="BY226" s="246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6"/>
      <c r="CN226" s="246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6"/>
      <c r="DD226" s="246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6"/>
      <c r="DQ226" s="246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6"/>
      <c r="ED226" s="246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6"/>
      <c r="ER226" s="246"/>
      <c r="ES226" s="246"/>
      <c r="ET226" s="246"/>
      <c r="EU226" s="246"/>
      <c r="EV226" s="246"/>
      <c r="EW226" s="246"/>
      <c r="EX226" s="246"/>
      <c r="EY226" s="246"/>
      <c r="EZ226" s="246"/>
      <c r="FA226" s="246"/>
      <c r="FB226" s="246"/>
      <c r="FC226" s="246"/>
      <c r="FD226" s="246"/>
      <c r="FE226" s="246"/>
      <c r="FF226" s="246"/>
      <c r="FG226" s="246"/>
      <c r="FH226" s="246"/>
      <c r="FI226" s="246"/>
      <c r="FJ226" s="246"/>
      <c r="FK226" s="246"/>
      <c r="FL226" s="246"/>
      <c r="FM226" s="246"/>
      <c r="FN226" s="246"/>
      <c r="FO226" s="246"/>
      <c r="FP226" s="246"/>
      <c r="FQ226" s="246"/>
      <c r="FR226" s="246"/>
      <c r="FS226" s="246"/>
      <c r="FT226" s="246"/>
      <c r="FU226" s="246"/>
      <c r="FV226" s="246"/>
      <c r="FW226" s="246"/>
      <c r="FX226" s="246"/>
      <c r="FY226" s="246"/>
      <c r="FZ226" s="246"/>
      <c r="GA226" s="246"/>
      <c r="GB226" s="246"/>
      <c r="GC226" s="246"/>
      <c r="GD226" s="246"/>
      <c r="GE226" s="246"/>
      <c r="GF226" s="246"/>
      <c r="GG226" s="246"/>
      <c r="GH226" s="246"/>
      <c r="GI226" s="246"/>
      <c r="GJ226" s="246"/>
      <c r="GK226" s="246"/>
      <c r="GL226" s="246"/>
      <c r="GM226" s="246"/>
      <c r="GN226" s="246"/>
      <c r="GO226" s="246"/>
      <c r="GP226" s="246"/>
      <c r="GQ226" s="246"/>
      <c r="GR226" s="246"/>
      <c r="GS226" s="246"/>
      <c r="GT226" s="246"/>
      <c r="GU226" s="246"/>
      <c r="GV226" s="246"/>
      <c r="GW226" s="246"/>
      <c r="GX226" s="246"/>
      <c r="GY226" s="246"/>
      <c r="GZ226" s="246"/>
      <c r="HA226" s="246"/>
      <c r="HB226" s="246"/>
      <c r="HC226" s="246"/>
      <c r="HD226" s="246"/>
      <c r="HE226" s="246"/>
      <c r="HF226" s="246"/>
      <c r="HG226" s="246"/>
      <c r="HH226" s="246"/>
      <c r="HI226" s="246"/>
      <c r="HJ226" s="246"/>
      <c r="HK226" s="246"/>
      <c r="HL226" s="246"/>
      <c r="HM226" s="246"/>
      <c r="HN226" s="246"/>
      <c r="HO226" s="246"/>
      <c r="HP226" s="246"/>
      <c r="HQ226" s="246"/>
      <c r="HR226" s="246"/>
      <c r="HS226" s="246"/>
      <c r="HT226" s="246"/>
      <c r="HU226" s="246"/>
      <c r="HV226" s="246"/>
      <c r="HW226" s="246"/>
      <c r="HX226" s="246"/>
      <c r="HY226" s="246"/>
      <c r="HZ226" s="246"/>
      <c r="IA226" s="246"/>
      <c r="IB226" s="246"/>
      <c r="IC226" s="246"/>
      <c r="ID226" s="246"/>
      <c r="IE226" s="246"/>
      <c r="IF226" s="246"/>
      <c r="IG226" s="246"/>
      <c r="IH226" s="246"/>
      <c r="II226" s="246"/>
      <c r="IJ226" s="246"/>
      <c r="IK226" s="246"/>
      <c r="IL226" s="246"/>
      <c r="IM226" s="246"/>
      <c r="IN226" s="246"/>
      <c r="IO226" s="246"/>
      <c r="IP226" s="246"/>
      <c r="IQ226" s="246"/>
      <c r="IR226" s="246"/>
      <c r="IS226" s="246"/>
    </row>
    <row r="227" s="77" customFormat="1" hidden="1" spans="1:17">
      <c r="A227" s="151" t="s">
        <v>3</v>
      </c>
      <c r="B227" s="232" t="s">
        <v>403</v>
      </c>
      <c r="C227" s="87" t="s">
        <v>5</v>
      </c>
      <c r="D227" s="232" t="s">
        <v>6</v>
      </c>
      <c r="E227" s="118" t="s">
        <v>7</v>
      </c>
      <c r="F227" s="233" t="s">
        <v>58</v>
      </c>
      <c r="G227" s="170" t="s">
        <v>9</v>
      </c>
      <c r="H227" s="229" t="s">
        <v>331</v>
      </c>
      <c r="I227" s="229" t="s">
        <v>430</v>
      </c>
      <c r="J227" s="229" t="s">
        <v>247</v>
      </c>
      <c r="K227" s="170" t="s">
        <v>14</v>
      </c>
      <c r="L227" s="86" t="s">
        <v>15</v>
      </c>
      <c r="M227" s="86" t="s">
        <v>431</v>
      </c>
      <c r="N227" s="34"/>
      <c r="O227" s="169"/>
      <c r="P227" s="169"/>
      <c r="Q227" s="167"/>
    </row>
    <row r="228" hidden="1" spans="1:17">
      <c r="A228" s="106"/>
      <c r="B228" s="109"/>
      <c r="C228" s="223"/>
      <c r="D228" s="109"/>
      <c r="E228" s="109"/>
      <c r="F228" s="110"/>
      <c r="G228" s="93"/>
      <c r="H228" s="93"/>
      <c r="I228" s="93"/>
      <c r="J228" s="93"/>
      <c r="K228" s="110"/>
      <c r="L228" s="129"/>
      <c r="M228" s="86"/>
      <c r="N228" s="241"/>
      <c r="Q228" s="73"/>
    </row>
    <row r="229" hidden="1" spans="1:17">
      <c r="A229" s="106"/>
      <c r="B229" s="109"/>
      <c r="C229" s="223"/>
      <c r="D229" s="109"/>
      <c r="E229" s="109"/>
      <c r="F229" s="230"/>
      <c r="G229" s="93"/>
      <c r="H229" s="93"/>
      <c r="I229" s="93"/>
      <c r="J229" s="93"/>
      <c r="K229" s="110"/>
      <c r="L229" s="129"/>
      <c r="M229" s="86"/>
      <c r="N229" s="241"/>
      <c r="O229" s="240"/>
      <c r="Q229" s="73"/>
    </row>
    <row r="230" hidden="1" spans="1:17">
      <c r="A230" s="106"/>
      <c r="B230" s="109"/>
      <c r="C230" s="223"/>
      <c r="D230" s="109"/>
      <c r="E230" s="109"/>
      <c r="F230" s="230"/>
      <c r="G230" s="93"/>
      <c r="H230" s="93"/>
      <c r="I230" s="93"/>
      <c r="J230" s="93"/>
      <c r="K230" s="110"/>
      <c r="L230" s="129"/>
      <c r="M230" s="86"/>
      <c r="N230" s="241"/>
      <c r="O230" s="240"/>
      <c r="Q230" s="73"/>
    </row>
    <row r="231" hidden="1" spans="1:17">
      <c r="A231" s="106"/>
      <c r="B231" s="109"/>
      <c r="C231" s="223"/>
      <c r="D231" s="109"/>
      <c r="E231" s="109"/>
      <c r="F231" s="110"/>
      <c r="G231" s="93"/>
      <c r="H231" s="93"/>
      <c r="I231" s="93"/>
      <c r="J231" s="93"/>
      <c r="K231" s="110"/>
      <c r="L231" s="129"/>
      <c r="M231" s="86"/>
      <c r="N231" s="5"/>
      <c r="Q231" s="73"/>
    </row>
    <row r="232" hidden="1" spans="1:17">
      <c r="A232" s="106"/>
      <c r="B232" s="109"/>
      <c r="C232" s="223"/>
      <c r="D232" s="109"/>
      <c r="E232" s="109"/>
      <c r="F232" s="110"/>
      <c r="G232" s="93"/>
      <c r="H232" s="93"/>
      <c r="I232" s="93"/>
      <c r="J232" s="93"/>
      <c r="K232" s="110"/>
      <c r="L232" s="129"/>
      <c r="M232" s="86"/>
      <c r="N232" s="5"/>
      <c r="Q232" s="73"/>
    </row>
    <row r="233" ht="13.5" hidden="1" spans="1:12">
      <c r="A233" s="234"/>
      <c r="B233" s="201"/>
      <c r="C233" s="235"/>
      <c r="D233" s="201"/>
      <c r="E233" s="201"/>
      <c r="F233" s="220"/>
      <c r="G233" s="236"/>
      <c r="H233" s="236"/>
      <c r="I233" s="236"/>
      <c r="J233" s="220"/>
      <c r="K233" s="221"/>
      <c r="L233" s="244"/>
    </row>
    <row r="234" hidden="1" spans="1:13">
      <c r="A234" s="38" t="s">
        <v>432</v>
      </c>
      <c r="B234" s="226"/>
      <c r="C234" s="226"/>
      <c r="D234" s="226"/>
      <c r="E234" s="226"/>
      <c r="F234" s="227"/>
      <c r="G234" s="169"/>
      <c r="I234" s="117"/>
      <c r="J234" s="117"/>
      <c r="K234" s="40"/>
      <c r="L234" s="34"/>
      <c r="M234" s="34"/>
    </row>
    <row r="235" hidden="1" spans="1:17">
      <c r="A235" s="151" t="s">
        <v>3</v>
      </c>
      <c r="B235" s="232" t="s">
        <v>403</v>
      </c>
      <c r="C235" s="87" t="s">
        <v>5</v>
      </c>
      <c r="D235" s="232" t="s">
        <v>6</v>
      </c>
      <c r="E235" s="118" t="s">
        <v>7</v>
      </c>
      <c r="F235" s="233" t="s">
        <v>58</v>
      </c>
      <c r="G235" s="170" t="s">
        <v>9</v>
      </c>
      <c r="H235" s="229" t="s">
        <v>35</v>
      </c>
      <c r="I235" s="229" t="s">
        <v>433</v>
      </c>
      <c r="J235" s="229" t="s">
        <v>11</v>
      </c>
      <c r="K235" s="170" t="s">
        <v>14</v>
      </c>
      <c r="L235" s="86" t="s">
        <v>15</v>
      </c>
      <c r="M235" s="86" t="s">
        <v>431</v>
      </c>
      <c r="N235" s="34"/>
      <c r="Q235" s="73"/>
    </row>
    <row r="236" hidden="1" spans="1:17">
      <c r="A236" s="106"/>
      <c r="B236" s="109"/>
      <c r="C236" s="223"/>
      <c r="D236" s="109"/>
      <c r="E236" s="109"/>
      <c r="F236" s="110"/>
      <c r="G236" s="93">
        <v>44384</v>
      </c>
      <c r="H236" s="93">
        <f>G236+10</f>
        <v>44394</v>
      </c>
      <c r="I236" s="93">
        <f>G236+13</f>
        <v>44397</v>
      </c>
      <c r="J236" s="93">
        <f>G236+17</f>
        <v>44401</v>
      </c>
      <c r="K236" s="110" t="s">
        <v>31</v>
      </c>
      <c r="L236" s="129">
        <f>G236-3+TIME(16,0,0)</f>
        <v>44381.6666666667</v>
      </c>
      <c r="M236" s="86"/>
      <c r="N236" s="241"/>
      <c r="Q236" s="73"/>
    </row>
    <row r="237" hidden="1" spans="1:17">
      <c r="A237" s="106"/>
      <c r="B237" s="109"/>
      <c r="C237" s="223"/>
      <c r="D237" s="109"/>
      <c r="E237" s="109"/>
      <c r="F237" s="230"/>
      <c r="G237" s="93">
        <v>44377</v>
      </c>
      <c r="H237" s="93">
        <f>G237+10</f>
        <v>44387</v>
      </c>
      <c r="I237" s="93">
        <f>G237+13</f>
        <v>44390</v>
      </c>
      <c r="J237" s="93">
        <f>G237+17</f>
        <v>44394</v>
      </c>
      <c r="K237" s="110" t="s">
        <v>66</v>
      </c>
      <c r="L237" s="129">
        <f>G237-3+TIME(16,0,0)</f>
        <v>44374.6666666667</v>
      </c>
      <c r="M237" s="86"/>
      <c r="N237" s="241"/>
      <c r="Q237" s="73"/>
    </row>
    <row r="238" hidden="1" spans="1:17">
      <c r="A238" s="106"/>
      <c r="B238" s="109"/>
      <c r="C238" s="223"/>
      <c r="D238" s="109"/>
      <c r="E238" s="109"/>
      <c r="F238" s="230"/>
      <c r="G238" s="93">
        <f>G236+14</f>
        <v>44398</v>
      </c>
      <c r="H238" s="93">
        <f t="shared" ref="H238:J240" si="74">F238+7</f>
        <v>7</v>
      </c>
      <c r="I238" s="93">
        <f t="shared" si="74"/>
        <v>44405</v>
      </c>
      <c r="J238" s="93">
        <f t="shared" si="74"/>
        <v>14</v>
      </c>
      <c r="K238" s="110"/>
      <c r="L238" s="129">
        <f>G238-3+TIME(16,0,0)</f>
        <v>44395.6666666667</v>
      </c>
      <c r="M238" s="86"/>
      <c r="N238" s="241"/>
      <c r="Q238" s="73"/>
    </row>
    <row r="239" hidden="1" spans="1:17">
      <c r="A239" s="106"/>
      <c r="B239" s="109"/>
      <c r="C239" s="223"/>
      <c r="D239" s="109"/>
      <c r="E239" s="109"/>
      <c r="F239" s="110"/>
      <c r="G239" s="93">
        <f>G236+21</f>
        <v>44405</v>
      </c>
      <c r="H239" s="93">
        <f t="shared" si="74"/>
        <v>7</v>
      </c>
      <c r="I239" s="93">
        <f t="shared" si="74"/>
        <v>44412</v>
      </c>
      <c r="J239" s="93">
        <f t="shared" si="74"/>
        <v>14</v>
      </c>
      <c r="K239" s="110"/>
      <c r="L239" s="129">
        <f>G239-3+TIME(16,0,0)</f>
        <v>44402.6666666667</v>
      </c>
      <c r="M239" s="86"/>
      <c r="N239" s="5"/>
      <c r="Q239" s="73"/>
    </row>
    <row r="240" ht="13.5" hidden="1" spans="1:13">
      <c r="A240" s="106"/>
      <c r="B240" s="109"/>
      <c r="C240" s="223"/>
      <c r="D240" s="109"/>
      <c r="E240" s="109"/>
      <c r="F240" s="110"/>
      <c r="G240" s="93">
        <f>G237+21</f>
        <v>44398</v>
      </c>
      <c r="H240" s="93">
        <f t="shared" si="74"/>
        <v>7</v>
      </c>
      <c r="I240" s="93">
        <f t="shared" si="74"/>
        <v>44405</v>
      </c>
      <c r="J240" s="93">
        <f t="shared" si="74"/>
        <v>14</v>
      </c>
      <c r="K240" s="110"/>
      <c r="L240" s="129">
        <f>G240-3+TIME(16,0,0)</f>
        <v>44395.6666666667</v>
      </c>
      <c r="M240" s="86"/>
    </row>
    <row r="241" hidden="1" spans="1:11">
      <c r="A241" s="17"/>
      <c r="B241" s="171"/>
      <c r="C241" s="82"/>
      <c r="D241" s="82"/>
      <c r="E241" s="171"/>
      <c r="F241" s="49"/>
      <c r="G241" s="172"/>
      <c r="H241" s="40"/>
      <c r="I241" s="40"/>
      <c r="J241" s="40"/>
      <c r="K241" s="40"/>
    </row>
    <row r="242" spans="1:16">
      <c r="A242" s="237" t="s">
        <v>434</v>
      </c>
      <c r="B242" s="238"/>
      <c r="C242" s="239"/>
      <c r="D242" s="238"/>
      <c r="E242" s="239"/>
      <c r="F242" s="240"/>
      <c r="G242" s="240"/>
      <c r="H242" s="241"/>
      <c r="I242" s="241"/>
      <c r="J242" s="241"/>
      <c r="K242" s="241"/>
      <c r="N242" s="5"/>
      <c r="O242" s="5"/>
      <c r="P242" s="5"/>
    </row>
    <row r="243" spans="1:16">
      <c r="A243" s="241" t="s">
        <v>435</v>
      </c>
      <c r="B243" s="239"/>
      <c r="C243" s="239"/>
      <c r="D243" s="239"/>
      <c r="E243" s="239"/>
      <c r="F243" s="240"/>
      <c r="G243" s="240"/>
      <c r="H243" s="241"/>
      <c r="I243" s="241"/>
      <c r="J243" s="241"/>
      <c r="K243" s="241"/>
      <c r="N243" s="5"/>
      <c r="O243" s="5"/>
      <c r="P243" s="5"/>
    </row>
    <row r="244" spans="1:16">
      <c r="A244" s="241" t="s">
        <v>436</v>
      </c>
      <c r="B244" s="239"/>
      <c r="C244" s="239"/>
      <c r="D244" s="239"/>
      <c r="E244" s="239"/>
      <c r="F244" s="240"/>
      <c r="G244" s="240"/>
      <c r="H244" s="241"/>
      <c r="I244" s="241"/>
      <c r="J244" s="241"/>
      <c r="K244" s="241"/>
      <c r="N244" s="5"/>
      <c r="O244" s="5"/>
      <c r="P244" s="5"/>
    </row>
  </sheetData>
  <mergeCells count="6">
    <mergeCell ref="A1:O1"/>
    <mergeCell ref="I53:J53"/>
    <mergeCell ref="A78:L78"/>
    <mergeCell ref="A124:D124"/>
    <mergeCell ref="A172:D172"/>
    <mergeCell ref="A181:D18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2"/>
  <sheetViews>
    <sheetView tabSelected="1" workbookViewId="0">
      <selection activeCell="S17" sqref="S17"/>
    </sheetView>
  </sheetViews>
  <sheetFormatPr defaultColWidth="9" defaultRowHeight="14.25"/>
  <cols>
    <col min="1" max="1" width="24" style="5" customWidth="1"/>
    <col min="2" max="2" width="5.5" style="5" customWidth="1"/>
    <col min="3" max="3" width="9.5" style="5" customWidth="1"/>
    <col min="4" max="4" width="5.5" style="5" customWidth="1"/>
    <col min="5" max="5" width="18.375" style="5" customWidth="1"/>
    <col min="6" max="6" width="5.5" style="5" customWidth="1"/>
    <col min="7" max="11" width="6.5" style="5" customWidth="1"/>
    <col min="12" max="12" width="18.375" style="5" customWidth="1"/>
    <col min="13" max="13" width="7.5" style="5" customWidth="1"/>
    <col min="14" max="14" width="11.625" style="5" customWidth="1"/>
    <col min="15" max="16" width="9.5" style="5" customWidth="1"/>
    <col min="17" max="18" width="8.5" style="5" customWidth="1"/>
    <col min="19" max="256" width="9" style="5"/>
    <col min="257" max="257" width="16.375" style="5" customWidth="1"/>
    <col min="258" max="258" width="11" style="5" customWidth="1"/>
    <col min="259" max="260" width="9" style="5"/>
    <col min="261" max="261" width="16.75" style="5" customWidth="1"/>
    <col min="262" max="267" width="9" style="5"/>
    <col min="268" max="268" width="17.875" style="5" customWidth="1"/>
    <col min="269" max="269" width="17.25" style="5" customWidth="1"/>
    <col min="270" max="270" width="17.625" style="5" customWidth="1"/>
    <col min="271" max="272" width="9" style="5"/>
    <col min="273" max="273" width="11.125" style="5" customWidth="1"/>
    <col min="274" max="512" width="9" style="5"/>
    <col min="513" max="513" width="16.375" style="5" customWidth="1"/>
    <col min="514" max="514" width="11" style="5" customWidth="1"/>
    <col min="515" max="516" width="9" style="5"/>
    <col min="517" max="517" width="16.75" style="5" customWidth="1"/>
    <col min="518" max="523" width="9" style="5"/>
    <col min="524" max="524" width="17.875" style="5" customWidth="1"/>
    <col min="525" max="525" width="17.25" style="5" customWidth="1"/>
    <col min="526" max="526" width="17.625" style="5" customWidth="1"/>
    <col min="527" max="528" width="9" style="5"/>
    <col min="529" max="529" width="11.125" style="5" customWidth="1"/>
    <col min="530" max="768" width="9" style="5"/>
    <col min="769" max="769" width="16.375" style="5" customWidth="1"/>
    <col min="770" max="770" width="11" style="5" customWidth="1"/>
    <col min="771" max="772" width="9" style="5"/>
    <col min="773" max="773" width="16.75" style="5" customWidth="1"/>
    <col min="774" max="779" width="9" style="5"/>
    <col min="780" max="780" width="17.875" style="5" customWidth="1"/>
    <col min="781" max="781" width="17.25" style="5" customWidth="1"/>
    <col min="782" max="782" width="17.625" style="5" customWidth="1"/>
    <col min="783" max="784" width="9" style="5"/>
    <col min="785" max="785" width="11.125" style="5" customWidth="1"/>
    <col min="786" max="1024" width="9" style="5"/>
    <col min="1025" max="1025" width="16.375" style="5" customWidth="1"/>
    <col min="1026" max="1026" width="11" style="5" customWidth="1"/>
    <col min="1027" max="1028" width="9" style="5"/>
    <col min="1029" max="1029" width="16.75" style="5" customWidth="1"/>
    <col min="1030" max="1035" width="9" style="5"/>
    <col min="1036" max="1036" width="17.875" style="5" customWidth="1"/>
    <col min="1037" max="1037" width="17.25" style="5" customWidth="1"/>
    <col min="1038" max="1038" width="17.625" style="5" customWidth="1"/>
    <col min="1039" max="1040" width="9" style="5"/>
    <col min="1041" max="1041" width="11.125" style="5" customWidth="1"/>
    <col min="1042" max="1280" width="9" style="5"/>
    <col min="1281" max="1281" width="16.375" style="5" customWidth="1"/>
    <col min="1282" max="1282" width="11" style="5" customWidth="1"/>
    <col min="1283" max="1284" width="9" style="5"/>
    <col min="1285" max="1285" width="16.75" style="5" customWidth="1"/>
    <col min="1286" max="1291" width="9" style="5"/>
    <col min="1292" max="1292" width="17.875" style="5" customWidth="1"/>
    <col min="1293" max="1293" width="17.25" style="5" customWidth="1"/>
    <col min="1294" max="1294" width="17.625" style="5" customWidth="1"/>
    <col min="1295" max="1296" width="9" style="5"/>
    <col min="1297" max="1297" width="11.125" style="5" customWidth="1"/>
    <col min="1298" max="1536" width="9" style="5"/>
    <col min="1537" max="1537" width="16.375" style="5" customWidth="1"/>
    <col min="1538" max="1538" width="11" style="5" customWidth="1"/>
    <col min="1539" max="1540" width="9" style="5"/>
    <col min="1541" max="1541" width="16.75" style="5" customWidth="1"/>
    <col min="1542" max="1547" width="9" style="5"/>
    <col min="1548" max="1548" width="17.875" style="5" customWidth="1"/>
    <col min="1549" max="1549" width="17.25" style="5" customWidth="1"/>
    <col min="1550" max="1550" width="17.625" style="5" customWidth="1"/>
    <col min="1551" max="1552" width="9" style="5"/>
    <col min="1553" max="1553" width="11.125" style="5" customWidth="1"/>
    <col min="1554" max="1792" width="9" style="5"/>
    <col min="1793" max="1793" width="16.375" style="5" customWidth="1"/>
    <col min="1794" max="1794" width="11" style="5" customWidth="1"/>
    <col min="1795" max="1796" width="9" style="5"/>
    <col min="1797" max="1797" width="16.75" style="5" customWidth="1"/>
    <col min="1798" max="1803" width="9" style="5"/>
    <col min="1804" max="1804" width="17.875" style="5" customWidth="1"/>
    <col min="1805" max="1805" width="17.25" style="5" customWidth="1"/>
    <col min="1806" max="1806" width="17.625" style="5" customWidth="1"/>
    <col min="1807" max="1808" width="9" style="5"/>
    <col min="1809" max="1809" width="11.125" style="5" customWidth="1"/>
    <col min="1810" max="2048" width="9" style="5"/>
    <col min="2049" max="2049" width="16.375" style="5" customWidth="1"/>
    <col min="2050" max="2050" width="11" style="5" customWidth="1"/>
    <col min="2051" max="2052" width="9" style="5"/>
    <col min="2053" max="2053" width="16.75" style="5" customWidth="1"/>
    <col min="2054" max="2059" width="9" style="5"/>
    <col min="2060" max="2060" width="17.875" style="5" customWidth="1"/>
    <col min="2061" max="2061" width="17.25" style="5" customWidth="1"/>
    <col min="2062" max="2062" width="17.625" style="5" customWidth="1"/>
    <col min="2063" max="2064" width="9" style="5"/>
    <col min="2065" max="2065" width="11.125" style="5" customWidth="1"/>
    <col min="2066" max="2304" width="9" style="5"/>
    <col min="2305" max="2305" width="16.375" style="5" customWidth="1"/>
    <col min="2306" max="2306" width="11" style="5" customWidth="1"/>
    <col min="2307" max="2308" width="9" style="5"/>
    <col min="2309" max="2309" width="16.75" style="5" customWidth="1"/>
    <col min="2310" max="2315" width="9" style="5"/>
    <col min="2316" max="2316" width="17.875" style="5" customWidth="1"/>
    <col min="2317" max="2317" width="17.25" style="5" customWidth="1"/>
    <col min="2318" max="2318" width="17.625" style="5" customWidth="1"/>
    <col min="2319" max="2320" width="9" style="5"/>
    <col min="2321" max="2321" width="11.125" style="5" customWidth="1"/>
    <col min="2322" max="2560" width="9" style="5"/>
    <col min="2561" max="2561" width="16.375" style="5" customWidth="1"/>
    <col min="2562" max="2562" width="11" style="5" customWidth="1"/>
    <col min="2563" max="2564" width="9" style="5"/>
    <col min="2565" max="2565" width="16.75" style="5" customWidth="1"/>
    <col min="2566" max="2571" width="9" style="5"/>
    <col min="2572" max="2572" width="17.875" style="5" customWidth="1"/>
    <col min="2573" max="2573" width="17.25" style="5" customWidth="1"/>
    <col min="2574" max="2574" width="17.625" style="5" customWidth="1"/>
    <col min="2575" max="2576" width="9" style="5"/>
    <col min="2577" max="2577" width="11.125" style="5" customWidth="1"/>
    <col min="2578" max="2816" width="9" style="5"/>
    <col min="2817" max="2817" width="16.375" style="5" customWidth="1"/>
    <col min="2818" max="2818" width="11" style="5" customWidth="1"/>
    <col min="2819" max="2820" width="9" style="5"/>
    <col min="2821" max="2821" width="16.75" style="5" customWidth="1"/>
    <col min="2822" max="2827" width="9" style="5"/>
    <col min="2828" max="2828" width="17.875" style="5" customWidth="1"/>
    <col min="2829" max="2829" width="17.25" style="5" customWidth="1"/>
    <col min="2830" max="2830" width="17.625" style="5" customWidth="1"/>
    <col min="2831" max="2832" width="9" style="5"/>
    <col min="2833" max="2833" width="11.125" style="5" customWidth="1"/>
    <col min="2834" max="3072" width="9" style="5"/>
    <col min="3073" max="3073" width="16.375" style="5" customWidth="1"/>
    <col min="3074" max="3074" width="11" style="5" customWidth="1"/>
    <col min="3075" max="3076" width="9" style="5"/>
    <col min="3077" max="3077" width="16.75" style="5" customWidth="1"/>
    <col min="3078" max="3083" width="9" style="5"/>
    <col min="3084" max="3084" width="17.875" style="5" customWidth="1"/>
    <col min="3085" max="3085" width="17.25" style="5" customWidth="1"/>
    <col min="3086" max="3086" width="17.625" style="5" customWidth="1"/>
    <col min="3087" max="3088" width="9" style="5"/>
    <col min="3089" max="3089" width="11.125" style="5" customWidth="1"/>
    <col min="3090" max="3328" width="9" style="5"/>
    <col min="3329" max="3329" width="16.375" style="5" customWidth="1"/>
    <col min="3330" max="3330" width="11" style="5" customWidth="1"/>
    <col min="3331" max="3332" width="9" style="5"/>
    <col min="3333" max="3333" width="16.75" style="5" customWidth="1"/>
    <col min="3334" max="3339" width="9" style="5"/>
    <col min="3340" max="3340" width="17.875" style="5" customWidth="1"/>
    <col min="3341" max="3341" width="17.25" style="5" customWidth="1"/>
    <col min="3342" max="3342" width="17.625" style="5" customWidth="1"/>
    <col min="3343" max="3344" width="9" style="5"/>
    <col min="3345" max="3345" width="11.125" style="5" customWidth="1"/>
    <col min="3346" max="3584" width="9" style="5"/>
    <col min="3585" max="3585" width="16.375" style="5" customWidth="1"/>
    <col min="3586" max="3586" width="11" style="5" customWidth="1"/>
    <col min="3587" max="3588" width="9" style="5"/>
    <col min="3589" max="3589" width="16.75" style="5" customWidth="1"/>
    <col min="3590" max="3595" width="9" style="5"/>
    <col min="3596" max="3596" width="17.875" style="5" customWidth="1"/>
    <col min="3597" max="3597" width="17.25" style="5" customWidth="1"/>
    <col min="3598" max="3598" width="17.625" style="5" customWidth="1"/>
    <col min="3599" max="3600" width="9" style="5"/>
    <col min="3601" max="3601" width="11.125" style="5" customWidth="1"/>
    <col min="3602" max="3840" width="9" style="5"/>
    <col min="3841" max="3841" width="16.375" style="5" customWidth="1"/>
    <col min="3842" max="3842" width="11" style="5" customWidth="1"/>
    <col min="3843" max="3844" width="9" style="5"/>
    <col min="3845" max="3845" width="16.75" style="5" customWidth="1"/>
    <col min="3846" max="3851" width="9" style="5"/>
    <col min="3852" max="3852" width="17.875" style="5" customWidth="1"/>
    <col min="3853" max="3853" width="17.25" style="5" customWidth="1"/>
    <col min="3854" max="3854" width="17.625" style="5" customWidth="1"/>
    <col min="3855" max="3856" width="9" style="5"/>
    <col min="3857" max="3857" width="11.125" style="5" customWidth="1"/>
    <col min="3858" max="4096" width="9" style="5"/>
    <col min="4097" max="4097" width="16.375" style="5" customWidth="1"/>
    <col min="4098" max="4098" width="11" style="5" customWidth="1"/>
    <col min="4099" max="4100" width="9" style="5"/>
    <col min="4101" max="4101" width="16.75" style="5" customWidth="1"/>
    <col min="4102" max="4107" width="9" style="5"/>
    <col min="4108" max="4108" width="17.875" style="5" customWidth="1"/>
    <col min="4109" max="4109" width="17.25" style="5" customWidth="1"/>
    <col min="4110" max="4110" width="17.625" style="5" customWidth="1"/>
    <col min="4111" max="4112" width="9" style="5"/>
    <col min="4113" max="4113" width="11.125" style="5" customWidth="1"/>
    <col min="4114" max="4352" width="9" style="5"/>
    <col min="4353" max="4353" width="16.375" style="5" customWidth="1"/>
    <col min="4354" max="4354" width="11" style="5" customWidth="1"/>
    <col min="4355" max="4356" width="9" style="5"/>
    <col min="4357" max="4357" width="16.75" style="5" customWidth="1"/>
    <col min="4358" max="4363" width="9" style="5"/>
    <col min="4364" max="4364" width="17.875" style="5" customWidth="1"/>
    <col min="4365" max="4365" width="17.25" style="5" customWidth="1"/>
    <col min="4366" max="4366" width="17.625" style="5" customWidth="1"/>
    <col min="4367" max="4368" width="9" style="5"/>
    <col min="4369" max="4369" width="11.125" style="5" customWidth="1"/>
    <col min="4370" max="4608" width="9" style="5"/>
    <col min="4609" max="4609" width="16.375" style="5" customWidth="1"/>
    <col min="4610" max="4610" width="11" style="5" customWidth="1"/>
    <col min="4611" max="4612" width="9" style="5"/>
    <col min="4613" max="4613" width="16.75" style="5" customWidth="1"/>
    <col min="4614" max="4619" width="9" style="5"/>
    <col min="4620" max="4620" width="17.875" style="5" customWidth="1"/>
    <col min="4621" max="4621" width="17.25" style="5" customWidth="1"/>
    <col min="4622" max="4622" width="17.625" style="5" customWidth="1"/>
    <col min="4623" max="4624" width="9" style="5"/>
    <col min="4625" max="4625" width="11.125" style="5" customWidth="1"/>
    <col min="4626" max="4864" width="9" style="5"/>
    <col min="4865" max="4865" width="16.375" style="5" customWidth="1"/>
    <col min="4866" max="4866" width="11" style="5" customWidth="1"/>
    <col min="4867" max="4868" width="9" style="5"/>
    <col min="4869" max="4869" width="16.75" style="5" customWidth="1"/>
    <col min="4870" max="4875" width="9" style="5"/>
    <col min="4876" max="4876" width="17.875" style="5" customWidth="1"/>
    <col min="4877" max="4877" width="17.25" style="5" customWidth="1"/>
    <col min="4878" max="4878" width="17.625" style="5" customWidth="1"/>
    <col min="4879" max="4880" width="9" style="5"/>
    <col min="4881" max="4881" width="11.125" style="5" customWidth="1"/>
    <col min="4882" max="5120" width="9" style="5"/>
    <col min="5121" max="5121" width="16.375" style="5" customWidth="1"/>
    <col min="5122" max="5122" width="11" style="5" customWidth="1"/>
    <col min="5123" max="5124" width="9" style="5"/>
    <col min="5125" max="5125" width="16.75" style="5" customWidth="1"/>
    <col min="5126" max="5131" width="9" style="5"/>
    <col min="5132" max="5132" width="17.875" style="5" customWidth="1"/>
    <col min="5133" max="5133" width="17.25" style="5" customWidth="1"/>
    <col min="5134" max="5134" width="17.625" style="5" customWidth="1"/>
    <col min="5135" max="5136" width="9" style="5"/>
    <col min="5137" max="5137" width="11.125" style="5" customWidth="1"/>
    <col min="5138" max="5376" width="9" style="5"/>
    <col min="5377" max="5377" width="16.375" style="5" customWidth="1"/>
    <col min="5378" max="5378" width="11" style="5" customWidth="1"/>
    <col min="5379" max="5380" width="9" style="5"/>
    <col min="5381" max="5381" width="16.75" style="5" customWidth="1"/>
    <col min="5382" max="5387" width="9" style="5"/>
    <col min="5388" max="5388" width="17.875" style="5" customWidth="1"/>
    <col min="5389" max="5389" width="17.25" style="5" customWidth="1"/>
    <col min="5390" max="5390" width="17.625" style="5" customWidth="1"/>
    <col min="5391" max="5392" width="9" style="5"/>
    <col min="5393" max="5393" width="11.125" style="5" customWidth="1"/>
    <col min="5394" max="5632" width="9" style="5"/>
    <col min="5633" max="5633" width="16.375" style="5" customWidth="1"/>
    <col min="5634" max="5634" width="11" style="5" customWidth="1"/>
    <col min="5635" max="5636" width="9" style="5"/>
    <col min="5637" max="5637" width="16.75" style="5" customWidth="1"/>
    <col min="5638" max="5643" width="9" style="5"/>
    <col min="5644" max="5644" width="17.875" style="5" customWidth="1"/>
    <col min="5645" max="5645" width="17.25" style="5" customWidth="1"/>
    <col min="5646" max="5646" width="17.625" style="5" customWidth="1"/>
    <col min="5647" max="5648" width="9" style="5"/>
    <col min="5649" max="5649" width="11.125" style="5" customWidth="1"/>
    <col min="5650" max="5888" width="9" style="5"/>
    <col min="5889" max="5889" width="16.375" style="5" customWidth="1"/>
    <col min="5890" max="5890" width="11" style="5" customWidth="1"/>
    <col min="5891" max="5892" width="9" style="5"/>
    <col min="5893" max="5893" width="16.75" style="5" customWidth="1"/>
    <col min="5894" max="5899" width="9" style="5"/>
    <col min="5900" max="5900" width="17.875" style="5" customWidth="1"/>
    <col min="5901" max="5901" width="17.25" style="5" customWidth="1"/>
    <col min="5902" max="5902" width="17.625" style="5" customWidth="1"/>
    <col min="5903" max="5904" width="9" style="5"/>
    <col min="5905" max="5905" width="11.125" style="5" customWidth="1"/>
    <col min="5906" max="6144" width="9" style="5"/>
    <col min="6145" max="6145" width="16.375" style="5" customWidth="1"/>
    <col min="6146" max="6146" width="11" style="5" customWidth="1"/>
    <col min="6147" max="6148" width="9" style="5"/>
    <col min="6149" max="6149" width="16.75" style="5" customWidth="1"/>
    <col min="6150" max="6155" width="9" style="5"/>
    <col min="6156" max="6156" width="17.875" style="5" customWidth="1"/>
    <col min="6157" max="6157" width="17.25" style="5" customWidth="1"/>
    <col min="6158" max="6158" width="17.625" style="5" customWidth="1"/>
    <col min="6159" max="6160" width="9" style="5"/>
    <col min="6161" max="6161" width="11.125" style="5" customWidth="1"/>
    <col min="6162" max="6400" width="9" style="5"/>
    <col min="6401" max="6401" width="16.375" style="5" customWidth="1"/>
    <col min="6402" max="6402" width="11" style="5" customWidth="1"/>
    <col min="6403" max="6404" width="9" style="5"/>
    <col min="6405" max="6405" width="16.75" style="5" customWidth="1"/>
    <col min="6406" max="6411" width="9" style="5"/>
    <col min="6412" max="6412" width="17.875" style="5" customWidth="1"/>
    <col min="6413" max="6413" width="17.25" style="5" customWidth="1"/>
    <col min="6414" max="6414" width="17.625" style="5" customWidth="1"/>
    <col min="6415" max="6416" width="9" style="5"/>
    <col min="6417" max="6417" width="11.125" style="5" customWidth="1"/>
    <col min="6418" max="6656" width="9" style="5"/>
    <col min="6657" max="6657" width="16.375" style="5" customWidth="1"/>
    <col min="6658" max="6658" width="11" style="5" customWidth="1"/>
    <col min="6659" max="6660" width="9" style="5"/>
    <col min="6661" max="6661" width="16.75" style="5" customWidth="1"/>
    <col min="6662" max="6667" width="9" style="5"/>
    <col min="6668" max="6668" width="17.875" style="5" customWidth="1"/>
    <col min="6669" max="6669" width="17.25" style="5" customWidth="1"/>
    <col min="6670" max="6670" width="17.625" style="5" customWidth="1"/>
    <col min="6671" max="6672" width="9" style="5"/>
    <col min="6673" max="6673" width="11.125" style="5" customWidth="1"/>
    <col min="6674" max="6912" width="9" style="5"/>
    <col min="6913" max="6913" width="16.375" style="5" customWidth="1"/>
    <col min="6914" max="6914" width="11" style="5" customWidth="1"/>
    <col min="6915" max="6916" width="9" style="5"/>
    <col min="6917" max="6917" width="16.75" style="5" customWidth="1"/>
    <col min="6918" max="6923" width="9" style="5"/>
    <col min="6924" max="6924" width="17.875" style="5" customWidth="1"/>
    <col min="6925" max="6925" width="17.25" style="5" customWidth="1"/>
    <col min="6926" max="6926" width="17.625" style="5" customWidth="1"/>
    <col min="6927" max="6928" width="9" style="5"/>
    <col min="6929" max="6929" width="11.125" style="5" customWidth="1"/>
    <col min="6930" max="7168" width="9" style="5"/>
    <col min="7169" max="7169" width="16.375" style="5" customWidth="1"/>
    <col min="7170" max="7170" width="11" style="5" customWidth="1"/>
    <col min="7171" max="7172" width="9" style="5"/>
    <col min="7173" max="7173" width="16.75" style="5" customWidth="1"/>
    <col min="7174" max="7179" width="9" style="5"/>
    <col min="7180" max="7180" width="17.875" style="5" customWidth="1"/>
    <col min="7181" max="7181" width="17.25" style="5" customWidth="1"/>
    <col min="7182" max="7182" width="17.625" style="5" customWidth="1"/>
    <col min="7183" max="7184" width="9" style="5"/>
    <col min="7185" max="7185" width="11.125" style="5" customWidth="1"/>
    <col min="7186" max="7424" width="9" style="5"/>
    <col min="7425" max="7425" width="16.375" style="5" customWidth="1"/>
    <col min="7426" max="7426" width="11" style="5" customWidth="1"/>
    <col min="7427" max="7428" width="9" style="5"/>
    <col min="7429" max="7429" width="16.75" style="5" customWidth="1"/>
    <col min="7430" max="7435" width="9" style="5"/>
    <col min="7436" max="7436" width="17.875" style="5" customWidth="1"/>
    <col min="7437" max="7437" width="17.25" style="5" customWidth="1"/>
    <col min="7438" max="7438" width="17.625" style="5" customWidth="1"/>
    <col min="7439" max="7440" width="9" style="5"/>
    <col min="7441" max="7441" width="11.125" style="5" customWidth="1"/>
    <col min="7442" max="7680" width="9" style="5"/>
    <col min="7681" max="7681" width="16.375" style="5" customWidth="1"/>
    <col min="7682" max="7682" width="11" style="5" customWidth="1"/>
    <col min="7683" max="7684" width="9" style="5"/>
    <col min="7685" max="7685" width="16.75" style="5" customWidth="1"/>
    <col min="7686" max="7691" width="9" style="5"/>
    <col min="7692" max="7692" width="17.875" style="5" customWidth="1"/>
    <col min="7693" max="7693" width="17.25" style="5" customWidth="1"/>
    <col min="7694" max="7694" width="17.625" style="5" customWidth="1"/>
    <col min="7695" max="7696" width="9" style="5"/>
    <col min="7697" max="7697" width="11.125" style="5" customWidth="1"/>
    <col min="7698" max="7936" width="9" style="5"/>
    <col min="7937" max="7937" width="16.375" style="5" customWidth="1"/>
    <col min="7938" max="7938" width="11" style="5" customWidth="1"/>
    <col min="7939" max="7940" width="9" style="5"/>
    <col min="7941" max="7941" width="16.75" style="5" customWidth="1"/>
    <col min="7942" max="7947" width="9" style="5"/>
    <col min="7948" max="7948" width="17.875" style="5" customWidth="1"/>
    <col min="7949" max="7949" width="17.25" style="5" customWidth="1"/>
    <col min="7950" max="7950" width="17.625" style="5" customWidth="1"/>
    <col min="7951" max="7952" width="9" style="5"/>
    <col min="7953" max="7953" width="11.125" style="5" customWidth="1"/>
    <col min="7954" max="8192" width="9" style="5"/>
    <col min="8193" max="8193" width="16.375" style="5" customWidth="1"/>
    <col min="8194" max="8194" width="11" style="5" customWidth="1"/>
    <col min="8195" max="8196" width="9" style="5"/>
    <col min="8197" max="8197" width="16.75" style="5" customWidth="1"/>
    <col min="8198" max="8203" width="9" style="5"/>
    <col min="8204" max="8204" width="17.875" style="5" customWidth="1"/>
    <col min="8205" max="8205" width="17.25" style="5" customWidth="1"/>
    <col min="8206" max="8206" width="17.625" style="5" customWidth="1"/>
    <col min="8207" max="8208" width="9" style="5"/>
    <col min="8209" max="8209" width="11.125" style="5" customWidth="1"/>
    <col min="8210" max="8448" width="9" style="5"/>
    <col min="8449" max="8449" width="16.375" style="5" customWidth="1"/>
    <col min="8450" max="8450" width="11" style="5" customWidth="1"/>
    <col min="8451" max="8452" width="9" style="5"/>
    <col min="8453" max="8453" width="16.75" style="5" customWidth="1"/>
    <col min="8454" max="8459" width="9" style="5"/>
    <col min="8460" max="8460" width="17.875" style="5" customWidth="1"/>
    <col min="8461" max="8461" width="17.25" style="5" customWidth="1"/>
    <col min="8462" max="8462" width="17.625" style="5" customWidth="1"/>
    <col min="8463" max="8464" width="9" style="5"/>
    <col min="8465" max="8465" width="11.125" style="5" customWidth="1"/>
    <col min="8466" max="8704" width="9" style="5"/>
    <col min="8705" max="8705" width="16.375" style="5" customWidth="1"/>
    <col min="8706" max="8706" width="11" style="5" customWidth="1"/>
    <col min="8707" max="8708" width="9" style="5"/>
    <col min="8709" max="8709" width="16.75" style="5" customWidth="1"/>
    <col min="8710" max="8715" width="9" style="5"/>
    <col min="8716" max="8716" width="17.875" style="5" customWidth="1"/>
    <col min="8717" max="8717" width="17.25" style="5" customWidth="1"/>
    <col min="8718" max="8718" width="17.625" style="5" customWidth="1"/>
    <col min="8719" max="8720" width="9" style="5"/>
    <col min="8721" max="8721" width="11.125" style="5" customWidth="1"/>
    <col min="8722" max="8960" width="9" style="5"/>
    <col min="8961" max="8961" width="16.375" style="5" customWidth="1"/>
    <col min="8962" max="8962" width="11" style="5" customWidth="1"/>
    <col min="8963" max="8964" width="9" style="5"/>
    <col min="8965" max="8965" width="16.75" style="5" customWidth="1"/>
    <col min="8966" max="8971" width="9" style="5"/>
    <col min="8972" max="8972" width="17.875" style="5" customWidth="1"/>
    <col min="8973" max="8973" width="17.25" style="5" customWidth="1"/>
    <col min="8974" max="8974" width="17.625" style="5" customWidth="1"/>
    <col min="8975" max="8976" width="9" style="5"/>
    <col min="8977" max="8977" width="11.125" style="5" customWidth="1"/>
    <col min="8978" max="9216" width="9" style="5"/>
    <col min="9217" max="9217" width="16.375" style="5" customWidth="1"/>
    <col min="9218" max="9218" width="11" style="5" customWidth="1"/>
    <col min="9219" max="9220" width="9" style="5"/>
    <col min="9221" max="9221" width="16.75" style="5" customWidth="1"/>
    <col min="9222" max="9227" width="9" style="5"/>
    <col min="9228" max="9228" width="17.875" style="5" customWidth="1"/>
    <col min="9229" max="9229" width="17.25" style="5" customWidth="1"/>
    <col min="9230" max="9230" width="17.625" style="5" customWidth="1"/>
    <col min="9231" max="9232" width="9" style="5"/>
    <col min="9233" max="9233" width="11.125" style="5" customWidth="1"/>
    <col min="9234" max="9472" width="9" style="5"/>
    <col min="9473" max="9473" width="16.375" style="5" customWidth="1"/>
    <col min="9474" max="9474" width="11" style="5" customWidth="1"/>
    <col min="9475" max="9476" width="9" style="5"/>
    <col min="9477" max="9477" width="16.75" style="5" customWidth="1"/>
    <col min="9478" max="9483" width="9" style="5"/>
    <col min="9484" max="9484" width="17.875" style="5" customWidth="1"/>
    <col min="9485" max="9485" width="17.25" style="5" customWidth="1"/>
    <col min="9486" max="9486" width="17.625" style="5" customWidth="1"/>
    <col min="9487" max="9488" width="9" style="5"/>
    <col min="9489" max="9489" width="11.125" style="5" customWidth="1"/>
    <col min="9490" max="9728" width="9" style="5"/>
    <col min="9729" max="9729" width="16.375" style="5" customWidth="1"/>
    <col min="9730" max="9730" width="11" style="5" customWidth="1"/>
    <col min="9731" max="9732" width="9" style="5"/>
    <col min="9733" max="9733" width="16.75" style="5" customWidth="1"/>
    <col min="9734" max="9739" width="9" style="5"/>
    <col min="9740" max="9740" width="17.875" style="5" customWidth="1"/>
    <col min="9741" max="9741" width="17.25" style="5" customWidth="1"/>
    <col min="9742" max="9742" width="17.625" style="5" customWidth="1"/>
    <col min="9743" max="9744" width="9" style="5"/>
    <col min="9745" max="9745" width="11.125" style="5" customWidth="1"/>
    <col min="9746" max="9984" width="9" style="5"/>
    <col min="9985" max="9985" width="16.375" style="5" customWidth="1"/>
    <col min="9986" max="9986" width="11" style="5" customWidth="1"/>
    <col min="9987" max="9988" width="9" style="5"/>
    <col min="9989" max="9989" width="16.75" style="5" customWidth="1"/>
    <col min="9990" max="9995" width="9" style="5"/>
    <col min="9996" max="9996" width="17.875" style="5" customWidth="1"/>
    <col min="9997" max="9997" width="17.25" style="5" customWidth="1"/>
    <col min="9998" max="9998" width="17.625" style="5" customWidth="1"/>
    <col min="9999" max="10000" width="9" style="5"/>
    <col min="10001" max="10001" width="11.125" style="5" customWidth="1"/>
    <col min="10002" max="10240" width="9" style="5"/>
    <col min="10241" max="10241" width="16.375" style="5" customWidth="1"/>
    <col min="10242" max="10242" width="11" style="5" customWidth="1"/>
    <col min="10243" max="10244" width="9" style="5"/>
    <col min="10245" max="10245" width="16.75" style="5" customWidth="1"/>
    <col min="10246" max="10251" width="9" style="5"/>
    <col min="10252" max="10252" width="17.875" style="5" customWidth="1"/>
    <col min="10253" max="10253" width="17.25" style="5" customWidth="1"/>
    <col min="10254" max="10254" width="17.625" style="5" customWidth="1"/>
    <col min="10255" max="10256" width="9" style="5"/>
    <col min="10257" max="10257" width="11.125" style="5" customWidth="1"/>
    <col min="10258" max="10496" width="9" style="5"/>
    <col min="10497" max="10497" width="16.375" style="5" customWidth="1"/>
    <col min="10498" max="10498" width="11" style="5" customWidth="1"/>
    <col min="10499" max="10500" width="9" style="5"/>
    <col min="10501" max="10501" width="16.75" style="5" customWidth="1"/>
    <col min="10502" max="10507" width="9" style="5"/>
    <col min="10508" max="10508" width="17.875" style="5" customWidth="1"/>
    <col min="10509" max="10509" width="17.25" style="5" customWidth="1"/>
    <col min="10510" max="10510" width="17.625" style="5" customWidth="1"/>
    <col min="10511" max="10512" width="9" style="5"/>
    <col min="10513" max="10513" width="11.125" style="5" customWidth="1"/>
    <col min="10514" max="10752" width="9" style="5"/>
    <col min="10753" max="10753" width="16.375" style="5" customWidth="1"/>
    <col min="10754" max="10754" width="11" style="5" customWidth="1"/>
    <col min="10755" max="10756" width="9" style="5"/>
    <col min="10757" max="10757" width="16.75" style="5" customWidth="1"/>
    <col min="10758" max="10763" width="9" style="5"/>
    <col min="10764" max="10764" width="17.875" style="5" customWidth="1"/>
    <col min="10765" max="10765" width="17.25" style="5" customWidth="1"/>
    <col min="10766" max="10766" width="17.625" style="5" customWidth="1"/>
    <col min="10767" max="10768" width="9" style="5"/>
    <col min="10769" max="10769" width="11.125" style="5" customWidth="1"/>
    <col min="10770" max="11008" width="9" style="5"/>
    <col min="11009" max="11009" width="16.375" style="5" customWidth="1"/>
    <col min="11010" max="11010" width="11" style="5" customWidth="1"/>
    <col min="11011" max="11012" width="9" style="5"/>
    <col min="11013" max="11013" width="16.75" style="5" customWidth="1"/>
    <col min="11014" max="11019" width="9" style="5"/>
    <col min="11020" max="11020" width="17.875" style="5" customWidth="1"/>
    <col min="11021" max="11021" width="17.25" style="5" customWidth="1"/>
    <col min="11022" max="11022" width="17.625" style="5" customWidth="1"/>
    <col min="11023" max="11024" width="9" style="5"/>
    <col min="11025" max="11025" width="11.125" style="5" customWidth="1"/>
    <col min="11026" max="11264" width="9" style="5"/>
    <col min="11265" max="11265" width="16.375" style="5" customWidth="1"/>
    <col min="11266" max="11266" width="11" style="5" customWidth="1"/>
    <col min="11267" max="11268" width="9" style="5"/>
    <col min="11269" max="11269" width="16.75" style="5" customWidth="1"/>
    <col min="11270" max="11275" width="9" style="5"/>
    <col min="11276" max="11276" width="17.875" style="5" customWidth="1"/>
    <col min="11277" max="11277" width="17.25" style="5" customWidth="1"/>
    <col min="11278" max="11278" width="17.625" style="5" customWidth="1"/>
    <col min="11279" max="11280" width="9" style="5"/>
    <col min="11281" max="11281" width="11.125" style="5" customWidth="1"/>
    <col min="11282" max="11520" width="9" style="5"/>
    <col min="11521" max="11521" width="16.375" style="5" customWidth="1"/>
    <col min="11522" max="11522" width="11" style="5" customWidth="1"/>
    <col min="11523" max="11524" width="9" style="5"/>
    <col min="11525" max="11525" width="16.75" style="5" customWidth="1"/>
    <col min="11526" max="11531" width="9" style="5"/>
    <col min="11532" max="11532" width="17.875" style="5" customWidth="1"/>
    <col min="11533" max="11533" width="17.25" style="5" customWidth="1"/>
    <col min="11534" max="11534" width="17.625" style="5" customWidth="1"/>
    <col min="11535" max="11536" width="9" style="5"/>
    <col min="11537" max="11537" width="11.125" style="5" customWidth="1"/>
    <col min="11538" max="11776" width="9" style="5"/>
    <col min="11777" max="11777" width="16.375" style="5" customWidth="1"/>
    <col min="11778" max="11778" width="11" style="5" customWidth="1"/>
    <col min="11779" max="11780" width="9" style="5"/>
    <col min="11781" max="11781" width="16.75" style="5" customWidth="1"/>
    <col min="11782" max="11787" width="9" style="5"/>
    <col min="11788" max="11788" width="17.875" style="5" customWidth="1"/>
    <col min="11789" max="11789" width="17.25" style="5" customWidth="1"/>
    <col min="11790" max="11790" width="17.625" style="5" customWidth="1"/>
    <col min="11791" max="11792" width="9" style="5"/>
    <col min="11793" max="11793" width="11.125" style="5" customWidth="1"/>
    <col min="11794" max="12032" width="9" style="5"/>
    <col min="12033" max="12033" width="16.375" style="5" customWidth="1"/>
    <col min="12034" max="12034" width="11" style="5" customWidth="1"/>
    <col min="12035" max="12036" width="9" style="5"/>
    <col min="12037" max="12037" width="16.75" style="5" customWidth="1"/>
    <col min="12038" max="12043" width="9" style="5"/>
    <col min="12044" max="12044" width="17.875" style="5" customWidth="1"/>
    <col min="12045" max="12045" width="17.25" style="5" customWidth="1"/>
    <col min="12046" max="12046" width="17.625" style="5" customWidth="1"/>
    <col min="12047" max="12048" width="9" style="5"/>
    <col min="12049" max="12049" width="11.125" style="5" customWidth="1"/>
    <col min="12050" max="12288" width="9" style="5"/>
    <col min="12289" max="12289" width="16.375" style="5" customWidth="1"/>
    <col min="12290" max="12290" width="11" style="5" customWidth="1"/>
    <col min="12291" max="12292" width="9" style="5"/>
    <col min="12293" max="12293" width="16.75" style="5" customWidth="1"/>
    <col min="12294" max="12299" width="9" style="5"/>
    <col min="12300" max="12300" width="17.875" style="5" customWidth="1"/>
    <col min="12301" max="12301" width="17.25" style="5" customWidth="1"/>
    <col min="12302" max="12302" width="17.625" style="5" customWidth="1"/>
    <col min="12303" max="12304" width="9" style="5"/>
    <col min="12305" max="12305" width="11.125" style="5" customWidth="1"/>
    <col min="12306" max="12544" width="9" style="5"/>
    <col min="12545" max="12545" width="16.375" style="5" customWidth="1"/>
    <col min="12546" max="12546" width="11" style="5" customWidth="1"/>
    <col min="12547" max="12548" width="9" style="5"/>
    <col min="12549" max="12549" width="16.75" style="5" customWidth="1"/>
    <col min="12550" max="12555" width="9" style="5"/>
    <col min="12556" max="12556" width="17.875" style="5" customWidth="1"/>
    <col min="12557" max="12557" width="17.25" style="5" customWidth="1"/>
    <col min="12558" max="12558" width="17.625" style="5" customWidth="1"/>
    <col min="12559" max="12560" width="9" style="5"/>
    <col min="12561" max="12561" width="11.125" style="5" customWidth="1"/>
    <col min="12562" max="12800" width="9" style="5"/>
    <col min="12801" max="12801" width="16.375" style="5" customWidth="1"/>
    <col min="12802" max="12802" width="11" style="5" customWidth="1"/>
    <col min="12803" max="12804" width="9" style="5"/>
    <col min="12805" max="12805" width="16.75" style="5" customWidth="1"/>
    <col min="12806" max="12811" width="9" style="5"/>
    <col min="12812" max="12812" width="17.875" style="5" customWidth="1"/>
    <col min="12813" max="12813" width="17.25" style="5" customWidth="1"/>
    <col min="12814" max="12814" width="17.625" style="5" customWidth="1"/>
    <col min="12815" max="12816" width="9" style="5"/>
    <col min="12817" max="12817" width="11.125" style="5" customWidth="1"/>
    <col min="12818" max="13056" width="9" style="5"/>
    <col min="13057" max="13057" width="16.375" style="5" customWidth="1"/>
    <col min="13058" max="13058" width="11" style="5" customWidth="1"/>
    <col min="13059" max="13060" width="9" style="5"/>
    <col min="13061" max="13061" width="16.75" style="5" customWidth="1"/>
    <col min="13062" max="13067" width="9" style="5"/>
    <col min="13068" max="13068" width="17.875" style="5" customWidth="1"/>
    <col min="13069" max="13069" width="17.25" style="5" customWidth="1"/>
    <col min="13070" max="13070" width="17.625" style="5" customWidth="1"/>
    <col min="13071" max="13072" width="9" style="5"/>
    <col min="13073" max="13073" width="11.125" style="5" customWidth="1"/>
    <col min="13074" max="13312" width="9" style="5"/>
    <col min="13313" max="13313" width="16.375" style="5" customWidth="1"/>
    <col min="13314" max="13314" width="11" style="5" customWidth="1"/>
    <col min="13315" max="13316" width="9" style="5"/>
    <col min="13317" max="13317" width="16.75" style="5" customWidth="1"/>
    <col min="13318" max="13323" width="9" style="5"/>
    <col min="13324" max="13324" width="17.875" style="5" customWidth="1"/>
    <col min="13325" max="13325" width="17.25" style="5" customWidth="1"/>
    <col min="13326" max="13326" width="17.625" style="5" customWidth="1"/>
    <col min="13327" max="13328" width="9" style="5"/>
    <col min="13329" max="13329" width="11.125" style="5" customWidth="1"/>
    <col min="13330" max="13568" width="9" style="5"/>
    <col min="13569" max="13569" width="16.375" style="5" customWidth="1"/>
    <col min="13570" max="13570" width="11" style="5" customWidth="1"/>
    <col min="13571" max="13572" width="9" style="5"/>
    <col min="13573" max="13573" width="16.75" style="5" customWidth="1"/>
    <col min="13574" max="13579" width="9" style="5"/>
    <col min="13580" max="13580" width="17.875" style="5" customWidth="1"/>
    <col min="13581" max="13581" width="17.25" style="5" customWidth="1"/>
    <col min="13582" max="13582" width="17.625" style="5" customWidth="1"/>
    <col min="13583" max="13584" width="9" style="5"/>
    <col min="13585" max="13585" width="11.125" style="5" customWidth="1"/>
    <col min="13586" max="13824" width="9" style="5"/>
    <col min="13825" max="13825" width="16.375" style="5" customWidth="1"/>
    <col min="13826" max="13826" width="11" style="5" customWidth="1"/>
    <col min="13827" max="13828" width="9" style="5"/>
    <col min="13829" max="13829" width="16.75" style="5" customWidth="1"/>
    <col min="13830" max="13835" width="9" style="5"/>
    <col min="13836" max="13836" width="17.875" style="5" customWidth="1"/>
    <col min="13837" max="13837" width="17.25" style="5" customWidth="1"/>
    <col min="13838" max="13838" width="17.625" style="5" customWidth="1"/>
    <col min="13839" max="13840" width="9" style="5"/>
    <col min="13841" max="13841" width="11.125" style="5" customWidth="1"/>
    <col min="13842" max="14080" width="9" style="5"/>
    <col min="14081" max="14081" width="16.375" style="5" customWidth="1"/>
    <col min="14082" max="14082" width="11" style="5" customWidth="1"/>
    <col min="14083" max="14084" width="9" style="5"/>
    <col min="14085" max="14085" width="16.75" style="5" customWidth="1"/>
    <col min="14086" max="14091" width="9" style="5"/>
    <col min="14092" max="14092" width="17.875" style="5" customWidth="1"/>
    <col min="14093" max="14093" width="17.25" style="5" customWidth="1"/>
    <col min="14094" max="14094" width="17.625" style="5" customWidth="1"/>
    <col min="14095" max="14096" width="9" style="5"/>
    <col min="14097" max="14097" width="11.125" style="5" customWidth="1"/>
    <col min="14098" max="14336" width="9" style="5"/>
    <col min="14337" max="14337" width="16.375" style="5" customWidth="1"/>
    <col min="14338" max="14338" width="11" style="5" customWidth="1"/>
    <col min="14339" max="14340" width="9" style="5"/>
    <col min="14341" max="14341" width="16.75" style="5" customWidth="1"/>
    <col min="14342" max="14347" width="9" style="5"/>
    <col min="14348" max="14348" width="17.875" style="5" customWidth="1"/>
    <col min="14349" max="14349" width="17.25" style="5" customWidth="1"/>
    <col min="14350" max="14350" width="17.625" style="5" customWidth="1"/>
    <col min="14351" max="14352" width="9" style="5"/>
    <col min="14353" max="14353" width="11.125" style="5" customWidth="1"/>
    <col min="14354" max="14592" width="9" style="5"/>
    <col min="14593" max="14593" width="16.375" style="5" customWidth="1"/>
    <col min="14594" max="14594" width="11" style="5" customWidth="1"/>
    <col min="14595" max="14596" width="9" style="5"/>
    <col min="14597" max="14597" width="16.75" style="5" customWidth="1"/>
    <col min="14598" max="14603" width="9" style="5"/>
    <col min="14604" max="14604" width="17.875" style="5" customWidth="1"/>
    <col min="14605" max="14605" width="17.25" style="5" customWidth="1"/>
    <col min="14606" max="14606" width="17.625" style="5" customWidth="1"/>
    <col min="14607" max="14608" width="9" style="5"/>
    <col min="14609" max="14609" width="11.125" style="5" customWidth="1"/>
    <col min="14610" max="14848" width="9" style="5"/>
    <col min="14849" max="14849" width="16.375" style="5" customWidth="1"/>
    <col min="14850" max="14850" width="11" style="5" customWidth="1"/>
    <col min="14851" max="14852" width="9" style="5"/>
    <col min="14853" max="14853" width="16.75" style="5" customWidth="1"/>
    <col min="14854" max="14859" width="9" style="5"/>
    <col min="14860" max="14860" width="17.875" style="5" customWidth="1"/>
    <col min="14861" max="14861" width="17.25" style="5" customWidth="1"/>
    <col min="14862" max="14862" width="17.625" style="5" customWidth="1"/>
    <col min="14863" max="14864" width="9" style="5"/>
    <col min="14865" max="14865" width="11.125" style="5" customWidth="1"/>
    <col min="14866" max="15104" width="9" style="5"/>
    <col min="15105" max="15105" width="16.375" style="5" customWidth="1"/>
    <col min="15106" max="15106" width="11" style="5" customWidth="1"/>
    <col min="15107" max="15108" width="9" style="5"/>
    <col min="15109" max="15109" width="16.75" style="5" customWidth="1"/>
    <col min="15110" max="15115" width="9" style="5"/>
    <col min="15116" max="15116" width="17.875" style="5" customWidth="1"/>
    <col min="15117" max="15117" width="17.25" style="5" customWidth="1"/>
    <col min="15118" max="15118" width="17.625" style="5" customWidth="1"/>
    <col min="15119" max="15120" width="9" style="5"/>
    <col min="15121" max="15121" width="11.125" style="5" customWidth="1"/>
    <col min="15122" max="15360" width="9" style="5"/>
    <col min="15361" max="15361" width="16.375" style="5" customWidth="1"/>
    <col min="15362" max="15362" width="11" style="5" customWidth="1"/>
    <col min="15363" max="15364" width="9" style="5"/>
    <col min="15365" max="15365" width="16.75" style="5" customWidth="1"/>
    <col min="15366" max="15371" width="9" style="5"/>
    <col min="15372" max="15372" width="17.875" style="5" customWidth="1"/>
    <col min="15373" max="15373" width="17.25" style="5" customWidth="1"/>
    <col min="15374" max="15374" width="17.625" style="5" customWidth="1"/>
    <col min="15375" max="15376" width="9" style="5"/>
    <col min="15377" max="15377" width="11.125" style="5" customWidth="1"/>
    <col min="15378" max="15616" width="9" style="5"/>
    <col min="15617" max="15617" width="16.375" style="5" customWidth="1"/>
    <col min="15618" max="15618" width="11" style="5" customWidth="1"/>
    <col min="15619" max="15620" width="9" style="5"/>
    <col min="15621" max="15621" width="16.75" style="5" customWidth="1"/>
    <col min="15622" max="15627" width="9" style="5"/>
    <col min="15628" max="15628" width="17.875" style="5" customWidth="1"/>
    <col min="15629" max="15629" width="17.25" style="5" customWidth="1"/>
    <col min="15630" max="15630" width="17.625" style="5" customWidth="1"/>
    <col min="15631" max="15632" width="9" style="5"/>
    <col min="15633" max="15633" width="11.125" style="5" customWidth="1"/>
    <col min="15634" max="15872" width="9" style="5"/>
    <col min="15873" max="15873" width="16.375" style="5" customWidth="1"/>
    <col min="15874" max="15874" width="11" style="5" customWidth="1"/>
    <col min="15875" max="15876" width="9" style="5"/>
    <col min="15877" max="15877" width="16.75" style="5" customWidth="1"/>
    <col min="15878" max="15883" width="9" style="5"/>
    <col min="15884" max="15884" width="17.875" style="5" customWidth="1"/>
    <col min="15885" max="15885" width="17.25" style="5" customWidth="1"/>
    <col min="15886" max="15886" width="17.625" style="5" customWidth="1"/>
    <col min="15887" max="15888" width="9" style="5"/>
    <col min="15889" max="15889" width="11.125" style="5" customWidth="1"/>
    <col min="15890" max="16128" width="9" style="5"/>
    <col min="16129" max="16129" width="16.375" style="5" customWidth="1"/>
    <col min="16130" max="16130" width="11" style="5" customWidth="1"/>
    <col min="16131" max="16132" width="9" style="5"/>
    <col min="16133" max="16133" width="16.75" style="5" customWidth="1"/>
    <col min="16134" max="16139" width="9" style="5"/>
    <col min="16140" max="16140" width="17.875" style="5" customWidth="1"/>
    <col min="16141" max="16141" width="17.25" style="5" customWidth="1"/>
    <col min="16142" max="16142" width="17.625" style="5" customWidth="1"/>
    <col min="16143" max="16144" width="9" style="5"/>
    <col min="16145" max="16145" width="11.125" style="5" customWidth="1"/>
    <col min="16146" max="16384" width="9" style="5"/>
  </cols>
  <sheetData>
    <row r="1" s="1" customFormat="1" spans="1:17">
      <c r="A1" s="6" t="s">
        <v>437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spans="1:15">
      <c r="A2" s="7" t="s">
        <v>438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="1" customFormat="1" spans="1:17">
      <c r="A3" s="8" t="s">
        <v>439</v>
      </c>
      <c r="B3" s="9" t="s">
        <v>4</v>
      </c>
      <c r="C3" s="9" t="s">
        <v>6</v>
      </c>
      <c r="D3" s="10" t="s">
        <v>440</v>
      </c>
      <c r="E3" s="9" t="s">
        <v>7</v>
      </c>
      <c r="F3" s="8" t="s">
        <v>120</v>
      </c>
      <c r="G3" s="11" t="s">
        <v>9</v>
      </c>
      <c r="H3" s="11" t="s">
        <v>441</v>
      </c>
      <c r="I3" s="11" t="s">
        <v>442</v>
      </c>
      <c r="J3" s="11" t="s">
        <v>443</v>
      </c>
      <c r="K3" s="11" t="s">
        <v>444</v>
      </c>
      <c r="L3" s="10" t="s">
        <v>445</v>
      </c>
      <c r="M3" s="10" t="s">
        <v>15</v>
      </c>
      <c r="N3" s="10"/>
      <c r="O3" s="10" t="s">
        <v>446</v>
      </c>
      <c r="P3" s="2"/>
      <c r="Q3" s="2"/>
    </row>
    <row r="4" s="1" customFormat="1" customHeight="1" spans="1:17">
      <c r="A4" s="12" t="s">
        <v>421</v>
      </c>
      <c r="B4" s="12"/>
      <c r="C4" s="12"/>
      <c r="D4" s="12"/>
      <c r="E4" s="12"/>
      <c r="F4" s="13"/>
      <c r="G4" s="14">
        <v>44506</v>
      </c>
      <c r="H4" s="14">
        <f>G4+18</f>
        <v>44524</v>
      </c>
      <c r="I4" s="14">
        <f>G4+20</f>
        <v>44526</v>
      </c>
      <c r="J4" s="14">
        <f>G4+21</f>
        <v>44527</v>
      </c>
      <c r="K4" s="42" t="s">
        <v>447</v>
      </c>
      <c r="L4" s="13" t="s">
        <v>448</v>
      </c>
      <c r="M4" s="43">
        <f t="shared" ref="M4:M7" si="0">G4-3</f>
        <v>44503</v>
      </c>
      <c r="N4" s="13" t="s">
        <v>449</v>
      </c>
      <c r="O4" s="44">
        <f t="shared" ref="O4:O7" si="1">G4-2</f>
        <v>44504</v>
      </c>
      <c r="P4" s="17"/>
      <c r="Q4" s="17"/>
    </row>
    <row r="5" s="1" customFormat="1" spans="1:17">
      <c r="A5" s="12" t="s">
        <v>450</v>
      </c>
      <c r="B5" s="12" t="s">
        <v>407</v>
      </c>
      <c r="C5" s="12" t="s">
        <v>407</v>
      </c>
      <c r="D5" s="12" t="s">
        <v>451</v>
      </c>
      <c r="E5" s="12" t="s">
        <v>407</v>
      </c>
      <c r="F5" s="13"/>
      <c r="G5" s="14">
        <f>G4+7</f>
        <v>44513</v>
      </c>
      <c r="H5" s="14">
        <f t="shared" ref="H5:H7" si="2">G5+18</f>
        <v>44531</v>
      </c>
      <c r="I5" s="14">
        <f t="shared" ref="I5:I7" si="3">G5+20</f>
        <v>44533</v>
      </c>
      <c r="J5" s="14">
        <f t="shared" ref="J5:J7" si="4">G5+21</f>
        <v>44534</v>
      </c>
      <c r="K5" s="45"/>
      <c r="L5" s="13" t="s">
        <v>452</v>
      </c>
      <c r="M5" s="43">
        <f t="shared" si="0"/>
        <v>44510</v>
      </c>
      <c r="N5" s="13" t="s">
        <v>449</v>
      </c>
      <c r="O5" s="44">
        <f t="shared" si="1"/>
        <v>44511</v>
      </c>
      <c r="P5" s="17"/>
      <c r="Q5" s="17"/>
    </row>
    <row r="6" s="1" customFormat="1" customHeight="1" spans="1:17">
      <c r="A6" s="12" t="s">
        <v>453</v>
      </c>
      <c r="B6" s="12" t="s">
        <v>454</v>
      </c>
      <c r="C6" s="12" t="s">
        <v>454</v>
      </c>
      <c r="D6" s="12" t="s">
        <v>455</v>
      </c>
      <c r="E6" s="12" t="s">
        <v>454</v>
      </c>
      <c r="F6" s="13"/>
      <c r="G6" s="14">
        <f t="shared" ref="G6:G7" si="5">G5+7</f>
        <v>44520</v>
      </c>
      <c r="H6" s="14">
        <f t="shared" si="2"/>
        <v>44538</v>
      </c>
      <c r="I6" s="14">
        <f t="shared" si="3"/>
        <v>44540</v>
      </c>
      <c r="J6" s="14">
        <f t="shared" si="4"/>
        <v>44541</v>
      </c>
      <c r="K6" s="45"/>
      <c r="L6" s="13" t="s">
        <v>448</v>
      </c>
      <c r="M6" s="43">
        <f t="shared" si="0"/>
        <v>44517</v>
      </c>
      <c r="N6" s="13" t="s">
        <v>449</v>
      </c>
      <c r="O6" s="44">
        <f t="shared" si="1"/>
        <v>44518</v>
      </c>
      <c r="P6" s="17"/>
      <c r="Q6" s="17"/>
    </row>
    <row r="7" s="1" customFormat="1" spans="1:17">
      <c r="A7" s="14" t="s">
        <v>456</v>
      </c>
      <c r="B7" s="12" t="s">
        <v>457</v>
      </c>
      <c r="C7" s="12" t="s">
        <v>457</v>
      </c>
      <c r="D7" s="12" t="s">
        <v>458</v>
      </c>
      <c r="E7" s="12" t="s">
        <v>457</v>
      </c>
      <c r="F7" s="13"/>
      <c r="G7" s="14">
        <f t="shared" si="5"/>
        <v>44527</v>
      </c>
      <c r="H7" s="14">
        <f t="shared" si="2"/>
        <v>44545</v>
      </c>
      <c r="I7" s="14">
        <f t="shared" si="3"/>
        <v>44547</v>
      </c>
      <c r="J7" s="14">
        <f t="shared" si="4"/>
        <v>44548</v>
      </c>
      <c r="K7" s="45"/>
      <c r="L7" s="12" t="s">
        <v>448</v>
      </c>
      <c r="M7" s="43">
        <f t="shared" si="0"/>
        <v>44524</v>
      </c>
      <c r="N7" s="13" t="s">
        <v>449</v>
      </c>
      <c r="O7" s="44">
        <f t="shared" si="1"/>
        <v>44525</v>
      </c>
      <c r="P7" s="17"/>
      <c r="Q7" s="17"/>
    </row>
    <row r="8" s="1" customFormat="1" spans="1:17">
      <c r="A8" s="15" t="s">
        <v>459</v>
      </c>
      <c r="B8" s="16"/>
      <c r="C8" s="16"/>
      <c r="D8" s="16"/>
      <c r="E8" s="16"/>
      <c r="F8" s="17"/>
      <c r="G8" s="18"/>
      <c r="H8" s="18"/>
      <c r="I8" s="18"/>
      <c r="J8" s="18"/>
      <c r="K8" s="34"/>
      <c r="L8" s="17"/>
      <c r="M8" s="40"/>
      <c r="N8" s="17"/>
      <c r="O8" s="17"/>
      <c r="P8" s="17">
        <v>1</v>
      </c>
      <c r="Q8" s="17"/>
    </row>
    <row r="9" s="1" customFormat="1" spans="1:17">
      <c r="A9" s="15"/>
      <c r="B9" s="16"/>
      <c r="C9" s="16"/>
      <c r="D9" s="16"/>
      <c r="E9" s="16"/>
      <c r="F9" s="17"/>
      <c r="G9" s="18"/>
      <c r="H9" s="18"/>
      <c r="I9" s="18"/>
      <c r="J9" s="18"/>
      <c r="K9" s="34"/>
      <c r="L9" s="17"/>
      <c r="M9" s="40"/>
      <c r="N9" s="17"/>
      <c r="O9" s="17"/>
      <c r="P9" s="17"/>
      <c r="Q9" s="17"/>
    </row>
    <row r="10" s="1" customFormat="1" spans="1:17">
      <c r="A10" s="7" t="s">
        <v>460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7"/>
      <c r="Q10" s="17"/>
    </row>
    <row r="11" s="1" customFormat="1" spans="1:18">
      <c r="A11" s="8" t="s">
        <v>439</v>
      </c>
      <c r="B11" s="8" t="s">
        <v>4</v>
      </c>
      <c r="C11" s="8" t="s">
        <v>6</v>
      </c>
      <c r="D11" s="8" t="s">
        <v>440</v>
      </c>
      <c r="E11" s="8" t="s">
        <v>7</v>
      </c>
      <c r="F11" s="8" t="s">
        <v>81</v>
      </c>
      <c r="G11" s="11" t="s">
        <v>9</v>
      </c>
      <c r="H11" s="11" t="s">
        <v>441</v>
      </c>
      <c r="I11" s="11" t="s">
        <v>461</v>
      </c>
      <c r="J11" s="11" t="s">
        <v>462</v>
      </c>
      <c r="K11" s="11" t="s">
        <v>463</v>
      </c>
      <c r="L11" s="11" t="s">
        <v>464</v>
      </c>
      <c r="M11" s="10" t="s">
        <v>444</v>
      </c>
      <c r="N11" s="10" t="s">
        <v>445</v>
      </c>
      <c r="O11" s="10" t="s">
        <v>15</v>
      </c>
      <c r="P11" s="10"/>
      <c r="Q11" s="10" t="s">
        <v>446</v>
      </c>
      <c r="R11" s="17"/>
    </row>
    <row r="12" s="1" customFormat="1" customHeight="1" spans="1:19">
      <c r="A12" s="19" t="s">
        <v>421</v>
      </c>
      <c r="B12" s="19"/>
      <c r="C12" s="19"/>
      <c r="D12" s="19"/>
      <c r="E12" s="19"/>
      <c r="F12" s="8"/>
      <c r="G12" s="14">
        <v>44502</v>
      </c>
      <c r="H12" s="14">
        <f>G12+17</f>
        <v>44519</v>
      </c>
      <c r="I12" s="14">
        <f>G12+20</f>
        <v>44522</v>
      </c>
      <c r="J12" s="14">
        <f>G12+22</f>
        <v>44524</v>
      </c>
      <c r="K12" s="14">
        <f>G12+23</f>
        <v>44525</v>
      </c>
      <c r="L12" s="14">
        <f>G12+25</f>
        <v>44527</v>
      </c>
      <c r="M12" s="42" t="s">
        <v>447</v>
      </c>
      <c r="N12" s="46" t="s">
        <v>426</v>
      </c>
      <c r="O12" s="43">
        <f>G12-3</f>
        <v>44499</v>
      </c>
      <c r="P12" s="8" t="s">
        <v>449</v>
      </c>
      <c r="Q12" s="14">
        <f>G12-2</f>
        <v>44500</v>
      </c>
      <c r="R12" s="40">
        <f>G12-2</f>
        <v>44500</v>
      </c>
      <c r="S12" s="17"/>
    </row>
    <row r="13" s="1" customFormat="1" spans="1:19">
      <c r="A13" s="19" t="s">
        <v>421</v>
      </c>
      <c r="B13" s="19"/>
      <c r="C13" s="19"/>
      <c r="D13" s="19"/>
      <c r="E13" s="19"/>
      <c r="F13" s="8"/>
      <c r="G13" s="14">
        <f>G12+7</f>
        <v>44509</v>
      </c>
      <c r="H13" s="14">
        <f t="shared" ref="H13:L16" si="6">H12+7</f>
        <v>44526</v>
      </c>
      <c r="I13" s="14">
        <f t="shared" si="6"/>
        <v>44529</v>
      </c>
      <c r="J13" s="14">
        <f t="shared" si="6"/>
        <v>44531</v>
      </c>
      <c r="K13" s="14">
        <f t="shared" si="6"/>
        <v>44532</v>
      </c>
      <c r="L13" s="14">
        <f t="shared" si="6"/>
        <v>44534</v>
      </c>
      <c r="M13" s="45"/>
      <c r="N13" s="9" t="s">
        <v>304</v>
      </c>
      <c r="O13" s="43">
        <f>G13-3</f>
        <v>44506</v>
      </c>
      <c r="P13" s="8" t="s">
        <v>449</v>
      </c>
      <c r="Q13" s="14">
        <f>G13-2</f>
        <v>44507</v>
      </c>
      <c r="R13" s="40">
        <f>G13-2</f>
        <v>44507</v>
      </c>
      <c r="S13" s="17"/>
    </row>
    <row r="14" s="1" customFormat="1" spans="1:19">
      <c r="A14" s="14" t="s">
        <v>421</v>
      </c>
      <c r="B14" s="20"/>
      <c r="C14" s="20"/>
      <c r="D14" s="8"/>
      <c r="E14" s="20"/>
      <c r="F14" s="8"/>
      <c r="G14" s="14">
        <f t="shared" ref="G14:G16" si="7">G13+7</f>
        <v>44516</v>
      </c>
      <c r="H14" s="14">
        <f t="shared" si="6"/>
        <v>44533</v>
      </c>
      <c r="I14" s="14">
        <f t="shared" si="6"/>
        <v>44536</v>
      </c>
      <c r="J14" s="14">
        <f t="shared" si="6"/>
        <v>44538</v>
      </c>
      <c r="K14" s="14">
        <f t="shared" si="6"/>
        <v>44539</v>
      </c>
      <c r="L14" s="14">
        <f t="shared" si="6"/>
        <v>44541</v>
      </c>
      <c r="M14" s="45"/>
      <c r="N14" s="9" t="s">
        <v>281</v>
      </c>
      <c r="O14" s="43">
        <f>G14-3</f>
        <v>44513</v>
      </c>
      <c r="P14" s="8" t="s">
        <v>449</v>
      </c>
      <c r="Q14" s="14">
        <f>G14-2</f>
        <v>44514</v>
      </c>
      <c r="R14" s="40">
        <f>G14-2</f>
        <v>44514</v>
      </c>
      <c r="S14" s="17"/>
    </row>
    <row r="15" s="1" customFormat="1" spans="1:19">
      <c r="A15" s="14" t="s">
        <v>465</v>
      </c>
      <c r="B15" s="20"/>
      <c r="C15" s="20"/>
      <c r="D15" s="20"/>
      <c r="E15" s="20"/>
      <c r="F15" s="8"/>
      <c r="G15" s="14">
        <f t="shared" si="7"/>
        <v>44523</v>
      </c>
      <c r="H15" s="14">
        <f t="shared" si="6"/>
        <v>44540</v>
      </c>
      <c r="I15" s="14">
        <f t="shared" si="6"/>
        <v>44543</v>
      </c>
      <c r="J15" s="14">
        <f t="shared" si="6"/>
        <v>44545</v>
      </c>
      <c r="K15" s="14">
        <f t="shared" si="6"/>
        <v>44546</v>
      </c>
      <c r="L15" s="14">
        <f t="shared" si="6"/>
        <v>44548</v>
      </c>
      <c r="M15" s="45"/>
      <c r="N15" s="9" t="s">
        <v>304</v>
      </c>
      <c r="O15" s="43">
        <f>G15-3</f>
        <v>44520</v>
      </c>
      <c r="P15" s="8" t="s">
        <v>449</v>
      </c>
      <c r="Q15" s="14">
        <f>G15-2</f>
        <v>44521</v>
      </c>
      <c r="R15" s="40">
        <f>G15-2</f>
        <v>44521</v>
      </c>
      <c r="S15" s="17"/>
    </row>
    <row r="16" s="1" customFormat="1" spans="1:19">
      <c r="A16" s="14" t="s">
        <v>465</v>
      </c>
      <c r="B16" s="20"/>
      <c r="C16" s="20"/>
      <c r="D16" s="20"/>
      <c r="E16" s="20"/>
      <c r="F16" s="8"/>
      <c r="G16" s="14">
        <f t="shared" si="7"/>
        <v>44530</v>
      </c>
      <c r="H16" s="14">
        <f t="shared" si="6"/>
        <v>44547</v>
      </c>
      <c r="I16" s="14">
        <f t="shared" si="6"/>
        <v>44550</v>
      </c>
      <c r="J16" s="14">
        <f t="shared" si="6"/>
        <v>44552</v>
      </c>
      <c r="K16" s="14">
        <f t="shared" si="6"/>
        <v>44553</v>
      </c>
      <c r="L16" s="14">
        <f t="shared" si="6"/>
        <v>44555</v>
      </c>
      <c r="M16" s="45"/>
      <c r="N16" s="9" t="s">
        <v>426</v>
      </c>
      <c r="O16" s="43">
        <f>G16-3</f>
        <v>44527</v>
      </c>
      <c r="P16" s="8" t="s">
        <v>449</v>
      </c>
      <c r="Q16" s="14">
        <f>G16-2</f>
        <v>44528</v>
      </c>
      <c r="R16" s="40">
        <f>G16-2</f>
        <v>44528</v>
      </c>
      <c r="S16" s="17"/>
    </row>
    <row r="17" s="1" customFormat="1" spans="1:19">
      <c r="A17" s="18"/>
      <c r="B17" s="21"/>
      <c r="C17" s="21"/>
      <c r="D17" s="21"/>
      <c r="E17" s="21"/>
      <c r="F17" s="17"/>
      <c r="G17" s="18"/>
      <c r="H17" s="18"/>
      <c r="I17" s="18"/>
      <c r="J17" s="18"/>
      <c r="K17" s="18"/>
      <c r="L17" s="18"/>
      <c r="M17" s="17"/>
      <c r="N17" s="16"/>
      <c r="O17" s="47"/>
      <c r="P17" s="17"/>
      <c r="Q17" s="18"/>
      <c r="R17" s="40"/>
      <c r="S17" s="17"/>
    </row>
    <row r="18" s="1" customFormat="1" spans="1:15">
      <c r="A18" s="17"/>
      <c r="B18" s="17"/>
      <c r="C18" s="17"/>
      <c r="D18" s="17"/>
      <c r="E18" s="17"/>
      <c r="F18" s="2"/>
      <c r="G18" s="18"/>
      <c r="H18" s="18"/>
      <c r="I18" s="18"/>
      <c r="J18" s="18"/>
      <c r="K18" s="18"/>
      <c r="L18" s="34"/>
      <c r="M18" s="17"/>
      <c r="N18" s="47"/>
      <c r="O18" s="2"/>
    </row>
    <row r="19" s="1" customFormat="1" spans="1:15">
      <c r="A19" s="22" t="s">
        <v>466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"/>
      <c r="O19" s="2"/>
    </row>
    <row r="20" s="1" customFormat="1" spans="1:14">
      <c r="A20" s="8" t="s">
        <v>439</v>
      </c>
      <c r="B20" s="8" t="s">
        <v>4</v>
      </c>
      <c r="C20" s="8" t="s">
        <v>6</v>
      </c>
      <c r="D20" s="8" t="s">
        <v>440</v>
      </c>
      <c r="E20" s="8" t="s">
        <v>7</v>
      </c>
      <c r="F20" s="8" t="s">
        <v>467</v>
      </c>
      <c r="G20" s="11" t="s">
        <v>9</v>
      </c>
      <c r="H20" s="11" t="s">
        <v>468</v>
      </c>
      <c r="I20" s="11" t="s">
        <v>469</v>
      </c>
      <c r="J20" s="10" t="s">
        <v>444</v>
      </c>
      <c r="K20" s="10" t="s">
        <v>445</v>
      </c>
      <c r="L20" s="10" t="s">
        <v>15</v>
      </c>
      <c r="M20" s="10"/>
      <c r="N20" s="10" t="s">
        <v>446</v>
      </c>
    </row>
    <row r="21" s="1" customFormat="1" customHeight="1" spans="1:14">
      <c r="A21" s="13" t="s">
        <v>470</v>
      </c>
      <c r="B21" s="20" t="s">
        <v>471</v>
      </c>
      <c r="C21" s="9" t="s">
        <v>472</v>
      </c>
      <c r="D21" s="9" t="s">
        <v>473</v>
      </c>
      <c r="E21" s="20" t="s">
        <v>474</v>
      </c>
      <c r="F21" s="8"/>
      <c r="G21" s="14">
        <v>44501</v>
      </c>
      <c r="H21" s="14">
        <f>G21+16</f>
        <v>44517</v>
      </c>
      <c r="I21" s="14">
        <f>G21+18</f>
        <v>44519</v>
      </c>
      <c r="J21" s="42" t="s">
        <v>447</v>
      </c>
      <c r="K21" s="9" t="s">
        <v>281</v>
      </c>
      <c r="L21" s="43">
        <f>G21-3</f>
        <v>44498</v>
      </c>
      <c r="M21" s="8" t="s">
        <v>449</v>
      </c>
      <c r="N21" s="48">
        <f>G21-2</f>
        <v>44499</v>
      </c>
    </row>
    <row r="22" s="1" customFormat="1" spans="1:14">
      <c r="A22" s="13" t="s">
        <v>122</v>
      </c>
      <c r="B22" s="23"/>
      <c r="C22" s="24"/>
      <c r="D22" s="9"/>
      <c r="E22" s="23"/>
      <c r="F22" s="8"/>
      <c r="G22" s="14">
        <f t="shared" ref="G22:I25" si="8">G21+7</f>
        <v>44508</v>
      </c>
      <c r="H22" s="14">
        <f t="shared" si="8"/>
        <v>44524</v>
      </c>
      <c r="I22" s="14">
        <f t="shared" si="8"/>
        <v>44526</v>
      </c>
      <c r="J22" s="45"/>
      <c r="K22" s="9" t="s">
        <v>281</v>
      </c>
      <c r="L22" s="43">
        <f>G22-3</f>
        <v>44505</v>
      </c>
      <c r="M22" s="8" t="s">
        <v>449</v>
      </c>
      <c r="N22" s="48">
        <f>G22-2</f>
        <v>44506</v>
      </c>
    </row>
    <row r="23" s="1" customFormat="1" spans="1:14">
      <c r="A23" s="13" t="s">
        <v>475</v>
      </c>
      <c r="B23" s="20" t="s">
        <v>476</v>
      </c>
      <c r="C23" s="9" t="s">
        <v>477</v>
      </c>
      <c r="D23" s="9" t="s">
        <v>478</v>
      </c>
      <c r="E23" s="20" t="s">
        <v>479</v>
      </c>
      <c r="F23" s="8"/>
      <c r="G23" s="14">
        <f t="shared" si="8"/>
        <v>44515</v>
      </c>
      <c r="H23" s="14">
        <f t="shared" si="8"/>
        <v>44531</v>
      </c>
      <c r="I23" s="14">
        <f t="shared" si="8"/>
        <v>44533</v>
      </c>
      <c r="J23" s="45"/>
      <c r="K23" s="9" t="s">
        <v>281</v>
      </c>
      <c r="L23" s="43">
        <f>G23-3</f>
        <v>44512</v>
      </c>
      <c r="M23" s="8" t="s">
        <v>449</v>
      </c>
      <c r="N23" s="48">
        <f>G23-2</f>
        <v>44513</v>
      </c>
    </row>
    <row r="24" s="1" customFormat="1" spans="1:14">
      <c r="A24" s="13" t="s">
        <v>130</v>
      </c>
      <c r="B24" s="25"/>
      <c r="C24" s="12"/>
      <c r="D24" s="12"/>
      <c r="E24" s="25"/>
      <c r="F24" s="8"/>
      <c r="G24" s="14">
        <f t="shared" si="8"/>
        <v>44522</v>
      </c>
      <c r="H24" s="14">
        <f t="shared" si="8"/>
        <v>44538</v>
      </c>
      <c r="I24" s="14">
        <f t="shared" si="8"/>
        <v>44540</v>
      </c>
      <c r="J24" s="45"/>
      <c r="K24" s="9" t="s">
        <v>281</v>
      </c>
      <c r="L24" s="43">
        <f>G24-3</f>
        <v>44519</v>
      </c>
      <c r="M24" s="8" t="s">
        <v>449</v>
      </c>
      <c r="N24" s="48">
        <f>G24-2</f>
        <v>44520</v>
      </c>
    </row>
    <row r="25" s="1" customFormat="1" spans="1:14">
      <c r="A25" s="13" t="s">
        <v>480</v>
      </c>
      <c r="B25" s="25" t="s">
        <v>481</v>
      </c>
      <c r="C25" s="12" t="s">
        <v>482</v>
      </c>
      <c r="D25" s="12" t="s">
        <v>483</v>
      </c>
      <c r="E25" s="25" t="s">
        <v>484</v>
      </c>
      <c r="F25" s="8"/>
      <c r="G25" s="14">
        <f t="shared" si="8"/>
        <v>44529</v>
      </c>
      <c r="H25" s="14">
        <f t="shared" si="8"/>
        <v>44545</v>
      </c>
      <c r="I25" s="14">
        <f t="shared" si="8"/>
        <v>44547</v>
      </c>
      <c r="J25" s="45"/>
      <c r="K25" s="9" t="s">
        <v>281</v>
      </c>
      <c r="L25" s="43">
        <f>G25-3</f>
        <v>44526</v>
      </c>
      <c r="M25" s="8" t="s">
        <v>449</v>
      </c>
      <c r="N25" s="48">
        <f>G25-2</f>
        <v>44527</v>
      </c>
    </row>
    <row r="26" s="1" customFormat="1" spans="1:14">
      <c r="A26" s="16"/>
      <c r="B26" s="26"/>
      <c r="C26" s="27"/>
      <c r="D26" s="27"/>
      <c r="E26" s="27"/>
      <c r="F26" s="17"/>
      <c r="G26" s="18"/>
      <c r="H26" s="18"/>
      <c r="I26" s="18"/>
      <c r="J26" s="49"/>
      <c r="K26" s="16"/>
      <c r="L26" s="47"/>
      <c r="M26" s="17"/>
      <c r="N26" s="48"/>
    </row>
    <row r="27" s="1" customFormat="1" spans="1:15">
      <c r="A27" s="28"/>
      <c r="B27" s="29"/>
      <c r="C27" s="30"/>
      <c r="D27" s="28"/>
      <c r="E27" s="29"/>
      <c r="F27" s="17"/>
      <c r="G27" s="18"/>
      <c r="H27" s="18"/>
      <c r="I27" s="18"/>
      <c r="J27" s="18"/>
      <c r="K27" s="18"/>
      <c r="L27" s="34"/>
      <c r="M27" s="28"/>
      <c r="N27" s="47"/>
      <c r="O27" s="17"/>
    </row>
    <row r="28" s="1" customFormat="1" spans="1:12">
      <c r="A28" s="7" t="s">
        <v>485</v>
      </c>
      <c r="B28" s="7"/>
      <c r="C28" s="31"/>
      <c r="D28" s="31"/>
      <c r="E28" s="31"/>
      <c r="F28" s="31"/>
      <c r="G28" s="31"/>
      <c r="H28" s="31"/>
      <c r="I28" s="31"/>
      <c r="J28" s="38"/>
      <c r="K28" s="38"/>
      <c r="L28" s="38"/>
    </row>
    <row r="29" s="1" customFormat="1" spans="1:16">
      <c r="A29" s="32" t="s">
        <v>439</v>
      </c>
      <c r="B29" s="9" t="s">
        <v>4</v>
      </c>
      <c r="C29" s="9" t="s">
        <v>6</v>
      </c>
      <c r="D29" s="10" t="s">
        <v>440</v>
      </c>
      <c r="E29" s="9" t="s">
        <v>7</v>
      </c>
      <c r="F29" s="8" t="s">
        <v>148</v>
      </c>
      <c r="G29" s="11" t="s">
        <v>9</v>
      </c>
      <c r="H29" s="14" t="s">
        <v>486</v>
      </c>
      <c r="I29" s="14" t="s">
        <v>487</v>
      </c>
      <c r="J29" s="10" t="s">
        <v>488</v>
      </c>
      <c r="K29" s="10" t="s">
        <v>489</v>
      </c>
      <c r="L29" s="10" t="s">
        <v>444</v>
      </c>
      <c r="M29" s="8" t="s">
        <v>445</v>
      </c>
      <c r="N29" s="10" t="s">
        <v>15</v>
      </c>
      <c r="O29" s="10"/>
      <c r="P29" s="10" t="s">
        <v>446</v>
      </c>
    </row>
    <row r="30" s="1" customFormat="1" customHeight="1" spans="1:16">
      <c r="A30" s="14" t="s">
        <v>490</v>
      </c>
      <c r="B30" s="19" t="s">
        <v>491</v>
      </c>
      <c r="C30" s="19" t="s">
        <v>491</v>
      </c>
      <c r="D30" s="19" t="s">
        <v>492</v>
      </c>
      <c r="E30" s="19" t="s">
        <v>491</v>
      </c>
      <c r="F30" s="8"/>
      <c r="G30" s="14">
        <v>44502</v>
      </c>
      <c r="H30" s="14">
        <v>44522</v>
      </c>
      <c r="I30" s="14">
        <v>44525</v>
      </c>
      <c r="J30" s="14">
        <v>44533</v>
      </c>
      <c r="K30" s="50" t="s">
        <v>19</v>
      </c>
      <c r="L30" s="42" t="s">
        <v>493</v>
      </c>
      <c r="M30" s="51" t="s">
        <v>253</v>
      </c>
      <c r="N30" s="43">
        <f>G30-3</f>
        <v>44499</v>
      </c>
      <c r="O30" s="8" t="s">
        <v>449</v>
      </c>
      <c r="P30" s="48">
        <f>G30-2</f>
        <v>44500</v>
      </c>
    </row>
    <row r="31" s="1" customFormat="1" customHeight="1" spans="1:16">
      <c r="A31" s="14" t="s">
        <v>421</v>
      </c>
      <c r="B31" s="19"/>
      <c r="C31" s="19"/>
      <c r="D31" s="19"/>
      <c r="E31" s="19"/>
      <c r="F31" s="8"/>
      <c r="G31" s="14">
        <v>44504</v>
      </c>
      <c r="H31" s="14">
        <v>44525</v>
      </c>
      <c r="I31" s="14">
        <v>44528</v>
      </c>
      <c r="J31" s="14">
        <v>44532</v>
      </c>
      <c r="K31" s="50">
        <v>44535</v>
      </c>
      <c r="L31" s="45"/>
      <c r="M31" s="9" t="s">
        <v>253</v>
      </c>
      <c r="N31" s="43">
        <f>G31-3</f>
        <v>44501</v>
      </c>
      <c r="O31" s="8" t="s">
        <v>449</v>
      </c>
      <c r="P31" s="48">
        <f>G31-2</f>
        <v>44502</v>
      </c>
    </row>
    <row r="32" s="1" customFormat="1" spans="1:16">
      <c r="A32" s="9" t="s">
        <v>421</v>
      </c>
      <c r="B32" s="9"/>
      <c r="C32" s="9"/>
      <c r="D32" s="9"/>
      <c r="E32" s="9"/>
      <c r="F32" s="8"/>
      <c r="G32" s="14">
        <v>44511</v>
      </c>
      <c r="H32" s="14">
        <v>44532</v>
      </c>
      <c r="I32" s="14">
        <v>44535</v>
      </c>
      <c r="J32" s="14">
        <v>44539</v>
      </c>
      <c r="K32" s="14">
        <v>44542</v>
      </c>
      <c r="L32" s="45"/>
      <c r="M32" s="9" t="s">
        <v>426</v>
      </c>
      <c r="N32" s="43">
        <f>G32-3</f>
        <v>44508</v>
      </c>
      <c r="O32" s="8" t="s">
        <v>449</v>
      </c>
      <c r="P32" s="48">
        <f>G32-2</f>
        <v>44509</v>
      </c>
    </row>
    <row r="33" s="1" customFormat="1" spans="1:16">
      <c r="A33" s="19" t="s">
        <v>494</v>
      </c>
      <c r="B33" s="19" t="s">
        <v>495</v>
      </c>
      <c r="C33" s="19" t="s">
        <v>496</v>
      </c>
      <c r="D33" s="19" t="s">
        <v>497</v>
      </c>
      <c r="E33" t="s">
        <v>495</v>
      </c>
      <c r="F33" s="8"/>
      <c r="G33" s="14">
        <v>44518</v>
      </c>
      <c r="H33" s="14">
        <v>44539</v>
      </c>
      <c r="I33" s="14">
        <v>44542</v>
      </c>
      <c r="J33" s="14">
        <v>44546</v>
      </c>
      <c r="K33" s="14">
        <v>44549</v>
      </c>
      <c r="L33" s="45"/>
      <c r="M33" s="9" t="s">
        <v>498</v>
      </c>
      <c r="N33" s="43">
        <f>G33-3</f>
        <v>44515</v>
      </c>
      <c r="O33" s="8" t="s">
        <v>449</v>
      </c>
      <c r="P33" s="48">
        <f>G33-2</f>
        <v>44516</v>
      </c>
    </row>
    <row r="34" s="1" customFormat="1" ht="15.75" spans="1:16">
      <c r="A34" s="9" t="s">
        <v>499</v>
      </c>
      <c r="B34" s="19" t="s">
        <v>500</v>
      </c>
      <c r="C34" s="9" t="s">
        <v>501</v>
      </c>
      <c r="D34" s="9" t="s">
        <v>502</v>
      </c>
      <c r="E34" s="19" t="s">
        <v>503</v>
      </c>
      <c r="F34" s="8"/>
      <c r="G34" s="14">
        <v>44525</v>
      </c>
      <c r="H34" s="14">
        <v>44546</v>
      </c>
      <c r="I34" s="14">
        <v>44549</v>
      </c>
      <c r="J34" s="14">
        <v>44553</v>
      </c>
      <c r="K34" s="14">
        <v>44556</v>
      </c>
      <c r="L34" s="45"/>
      <c r="M34" s="51" t="s">
        <v>304</v>
      </c>
      <c r="N34" s="43">
        <f>G34-3</f>
        <v>44522</v>
      </c>
      <c r="O34" s="8" t="s">
        <v>449</v>
      </c>
      <c r="P34" s="48">
        <f>G34-2</f>
        <v>44523</v>
      </c>
    </row>
    <row r="35" s="1" customFormat="1" ht="15.75" spans="1:16">
      <c r="A35" s="16"/>
      <c r="B35" s="33"/>
      <c r="C35" s="16"/>
      <c r="D35" s="16"/>
      <c r="E35" s="33"/>
      <c r="F35" s="17"/>
      <c r="G35" s="18"/>
      <c r="H35" s="18"/>
      <c r="I35" s="18"/>
      <c r="J35" s="18"/>
      <c r="K35" s="18"/>
      <c r="L35" s="49"/>
      <c r="M35" s="52"/>
      <c r="N35" s="47"/>
      <c r="O35" s="17"/>
      <c r="P35" s="48"/>
    </row>
    <row r="36" s="1" customFormat="1" spans="1:14">
      <c r="A36" s="34"/>
      <c r="B36" s="16"/>
      <c r="C36" s="16"/>
      <c r="D36" s="2"/>
      <c r="E36" s="16"/>
      <c r="F36" s="17"/>
      <c r="G36" s="18"/>
      <c r="H36" s="18"/>
      <c r="I36" s="18"/>
      <c r="J36" s="18"/>
      <c r="K36" s="18"/>
      <c r="L36" s="17"/>
      <c r="M36" s="18"/>
      <c r="N36" s="34"/>
    </row>
    <row r="37" s="1" customFormat="1" spans="1:14">
      <c r="A37" s="35" t="s">
        <v>504</v>
      </c>
      <c r="N37" s="3"/>
    </row>
    <row r="38" s="1" customFormat="1" spans="1:15">
      <c r="A38" s="8" t="s">
        <v>439</v>
      </c>
      <c r="B38" s="8" t="s">
        <v>4</v>
      </c>
      <c r="C38" s="8" t="s">
        <v>6</v>
      </c>
      <c r="D38" s="8" t="s">
        <v>440</v>
      </c>
      <c r="E38" s="8" t="s">
        <v>7</v>
      </c>
      <c r="F38" s="8" t="s">
        <v>8</v>
      </c>
      <c r="G38" s="14" t="s">
        <v>9</v>
      </c>
      <c r="H38" s="8" t="s">
        <v>505</v>
      </c>
      <c r="I38" s="8" t="s">
        <v>506</v>
      </c>
      <c r="J38" s="8" t="s">
        <v>507</v>
      </c>
      <c r="K38" s="8" t="s">
        <v>444</v>
      </c>
      <c r="L38" s="8"/>
      <c r="M38" s="10" t="s">
        <v>15</v>
      </c>
      <c r="N38" s="10"/>
      <c r="O38" s="10" t="s">
        <v>446</v>
      </c>
    </row>
    <row r="39" s="1" customFormat="1" spans="1:15">
      <c r="A39" s="10" t="s">
        <v>508</v>
      </c>
      <c r="B39" s="9" t="s">
        <v>509</v>
      </c>
      <c r="C39" s="9" t="s">
        <v>509</v>
      </c>
      <c r="D39" s="9" t="s">
        <v>510</v>
      </c>
      <c r="E39" s="9" t="s">
        <v>509</v>
      </c>
      <c r="F39" s="10"/>
      <c r="G39" s="14">
        <v>44505</v>
      </c>
      <c r="H39" s="14">
        <f>G39+14</f>
        <v>44519</v>
      </c>
      <c r="I39" s="14">
        <f>G39+17</f>
        <v>44522</v>
      </c>
      <c r="J39" s="14">
        <f>G39+20</f>
        <v>44525</v>
      </c>
      <c r="K39" s="53" t="s">
        <v>511</v>
      </c>
      <c r="L39" s="37" t="s">
        <v>426</v>
      </c>
      <c r="M39" s="43">
        <f>G39-3</f>
        <v>44502</v>
      </c>
      <c r="N39" s="10" t="s">
        <v>449</v>
      </c>
      <c r="O39" s="14">
        <f>G39-2</f>
        <v>44503</v>
      </c>
    </row>
    <row r="40" s="1" customFormat="1" spans="1:15">
      <c r="A40" s="10" t="s">
        <v>512</v>
      </c>
      <c r="B40" s="9" t="s">
        <v>132</v>
      </c>
      <c r="C40" s="9" t="s">
        <v>132</v>
      </c>
      <c r="D40" s="9" t="s">
        <v>513</v>
      </c>
      <c r="E40" s="9" t="s">
        <v>132</v>
      </c>
      <c r="F40" s="8"/>
      <c r="G40" s="14">
        <f>G39+7</f>
        <v>44512</v>
      </c>
      <c r="H40" s="14">
        <f t="shared" ref="H40:J42" si="9">H39+7</f>
        <v>44526</v>
      </c>
      <c r="I40" s="14">
        <f t="shared" si="9"/>
        <v>44529</v>
      </c>
      <c r="J40" s="14">
        <f t="shared" si="9"/>
        <v>44532</v>
      </c>
      <c r="K40" s="53"/>
      <c r="L40" s="37" t="s">
        <v>426</v>
      </c>
      <c r="M40" s="43">
        <f>G40-3</f>
        <v>44509</v>
      </c>
      <c r="N40" s="10" t="s">
        <v>449</v>
      </c>
      <c r="O40" s="14">
        <f>G40-2</f>
        <v>44510</v>
      </c>
    </row>
    <row r="41" s="1" customFormat="1" spans="1:15">
      <c r="A41" s="9" t="s">
        <v>514</v>
      </c>
      <c r="B41" s="9" t="s">
        <v>515</v>
      </c>
      <c r="C41" s="9" t="s">
        <v>515</v>
      </c>
      <c r="D41" s="9" t="s">
        <v>516</v>
      </c>
      <c r="E41" s="9" t="s">
        <v>515</v>
      </c>
      <c r="F41" s="8"/>
      <c r="G41" s="14">
        <f>G40+7</f>
        <v>44519</v>
      </c>
      <c r="H41" s="14">
        <f t="shared" si="9"/>
        <v>44533</v>
      </c>
      <c r="I41" s="14">
        <f t="shared" si="9"/>
        <v>44536</v>
      </c>
      <c r="J41" s="14">
        <f t="shared" si="9"/>
        <v>44539</v>
      </c>
      <c r="K41" s="53"/>
      <c r="L41" s="37" t="s">
        <v>253</v>
      </c>
      <c r="M41" s="43">
        <f>G41-3</f>
        <v>44516</v>
      </c>
      <c r="N41" s="10" t="s">
        <v>449</v>
      </c>
      <c r="O41" s="14">
        <f>G41-2</f>
        <v>44517</v>
      </c>
    </row>
    <row r="42" s="1" customFormat="1" spans="1:15">
      <c r="A42" s="9" t="s">
        <v>517</v>
      </c>
      <c r="B42" s="9" t="s">
        <v>518</v>
      </c>
      <c r="C42" s="9" t="s">
        <v>518</v>
      </c>
      <c r="D42" s="9" t="s">
        <v>519</v>
      </c>
      <c r="E42" s="9" t="s">
        <v>518</v>
      </c>
      <c r="F42" s="8"/>
      <c r="G42" s="14">
        <f>G41+7</f>
        <v>44526</v>
      </c>
      <c r="H42" s="14">
        <f t="shared" si="9"/>
        <v>44540</v>
      </c>
      <c r="I42" s="14">
        <f t="shared" si="9"/>
        <v>44543</v>
      </c>
      <c r="J42" s="14">
        <f t="shared" si="9"/>
        <v>44546</v>
      </c>
      <c r="K42" s="53"/>
      <c r="L42" s="9" t="s">
        <v>520</v>
      </c>
      <c r="M42" s="43">
        <f>G42-3</f>
        <v>44523</v>
      </c>
      <c r="N42" s="10" t="s">
        <v>449</v>
      </c>
      <c r="O42" s="14">
        <f>G42-2</f>
        <v>44524</v>
      </c>
    </row>
    <row r="43" s="1" customFormat="1" ht="15.75" spans="1:15">
      <c r="A43" s="16"/>
      <c r="B43" s="16"/>
      <c r="C43" s="16"/>
      <c r="D43" s="36"/>
      <c r="E43" s="16"/>
      <c r="F43" s="17"/>
      <c r="G43" s="18"/>
      <c r="H43" s="18"/>
      <c r="I43" s="18"/>
      <c r="J43" s="18"/>
      <c r="K43" s="54"/>
      <c r="L43" s="52"/>
      <c r="M43" s="47"/>
      <c r="N43" s="2"/>
      <c r="O43" s="48"/>
    </row>
    <row r="44" s="1" customFormat="1" spans="1:14">
      <c r="A44" s="17"/>
      <c r="B44" s="17"/>
      <c r="C44" s="17"/>
      <c r="D44" s="17"/>
      <c r="E44" s="17"/>
      <c r="F44" s="17"/>
      <c r="G44" s="18"/>
      <c r="H44" s="18"/>
      <c r="I44" s="18"/>
      <c r="J44" s="18"/>
      <c r="K44" s="17"/>
      <c r="L44" s="17"/>
      <c r="M44" s="47"/>
      <c r="N44" s="2"/>
    </row>
    <row r="45" s="1" customFormat="1" spans="1:14">
      <c r="A45" s="35" t="s">
        <v>521</v>
      </c>
      <c r="N45" s="3"/>
    </row>
    <row r="46" s="1" customFormat="1" spans="1:15">
      <c r="A46" s="8" t="s">
        <v>439</v>
      </c>
      <c r="B46" s="8" t="s">
        <v>4</v>
      </c>
      <c r="C46" s="8" t="s">
        <v>6</v>
      </c>
      <c r="D46" s="8" t="s">
        <v>440</v>
      </c>
      <c r="E46" s="8" t="s">
        <v>7</v>
      </c>
      <c r="F46" s="8" t="s">
        <v>81</v>
      </c>
      <c r="G46" s="14" t="s">
        <v>9</v>
      </c>
      <c r="H46" s="8" t="s">
        <v>522</v>
      </c>
      <c r="I46" s="8" t="s">
        <v>523</v>
      </c>
      <c r="J46" s="8" t="s">
        <v>524</v>
      </c>
      <c r="K46" s="8" t="s">
        <v>444</v>
      </c>
      <c r="L46" s="8"/>
      <c r="M46" s="10" t="s">
        <v>15</v>
      </c>
      <c r="N46" s="10"/>
      <c r="O46" s="10" t="s">
        <v>446</v>
      </c>
    </row>
    <row r="47" s="1" customFormat="1" spans="1:15">
      <c r="A47" s="10" t="s">
        <v>525</v>
      </c>
      <c r="B47" s="9" t="s">
        <v>30</v>
      </c>
      <c r="C47" s="9" t="s">
        <v>30</v>
      </c>
      <c r="D47" s="9" t="s">
        <v>526</v>
      </c>
      <c r="E47" s="9" t="s">
        <v>30</v>
      </c>
      <c r="F47" s="10"/>
      <c r="G47" s="14">
        <v>44502</v>
      </c>
      <c r="H47" s="14">
        <f>G47+14</f>
        <v>44516</v>
      </c>
      <c r="I47" s="14">
        <f>G47+17</f>
        <v>44519</v>
      </c>
      <c r="J47" s="14">
        <f>G47+20</f>
        <v>44522</v>
      </c>
      <c r="K47" s="55" t="s">
        <v>511</v>
      </c>
      <c r="L47" s="37" t="s">
        <v>520</v>
      </c>
      <c r="M47" s="43">
        <f>G47-3</f>
        <v>44499</v>
      </c>
      <c r="N47" s="10" t="s">
        <v>449</v>
      </c>
      <c r="O47" s="48">
        <f>G47-2</f>
        <v>44500</v>
      </c>
    </row>
    <row r="48" s="1" customFormat="1" spans="1:15">
      <c r="A48" s="14" t="s">
        <v>527</v>
      </c>
      <c r="B48" s="9" t="s">
        <v>30</v>
      </c>
      <c r="C48" s="9" t="s">
        <v>30</v>
      </c>
      <c r="D48" s="9" t="s">
        <v>528</v>
      </c>
      <c r="E48" s="9" t="s">
        <v>30</v>
      </c>
      <c r="F48" s="8"/>
      <c r="G48" s="14">
        <f t="shared" ref="G48:J51" si="10">G47+7</f>
        <v>44509</v>
      </c>
      <c r="H48" s="14">
        <f t="shared" si="10"/>
        <v>44523</v>
      </c>
      <c r="I48" s="14">
        <f t="shared" si="10"/>
        <v>44526</v>
      </c>
      <c r="J48" s="14">
        <f t="shared" si="10"/>
        <v>44529</v>
      </c>
      <c r="K48" s="56"/>
      <c r="L48" s="37" t="s">
        <v>520</v>
      </c>
      <c r="M48" s="43">
        <f>G48-3</f>
        <v>44506</v>
      </c>
      <c r="N48" s="10" t="s">
        <v>449</v>
      </c>
      <c r="O48" s="48">
        <f>G48-2</f>
        <v>44507</v>
      </c>
    </row>
    <row r="49" s="1" customFormat="1" spans="1:15">
      <c r="A49" s="9" t="s">
        <v>529</v>
      </c>
      <c r="B49" s="9" t="s">
        <v>530</v>
      </c>
      <c r="C49" s="9" t="s">
        <v>530</v>
      </c>
      <c r="D49" s="9" t="s">
        <v>531</v>
      </c>
      <c r="E49" s="9" t="s">
        <v>530</v>
      </c>
      <c r="F49" s="8"/>
      <c r="G49" s="14">
        <f t="shared" si="10"/>
        <v>44516</v>
      </c>
      <c r="H49" s="14">
        <f t="shared" si="10"/>
        <v>44530</v>
      </c>
      <c r="I49" s="14">
        <f t="shared" si="10"/>
        <v>44533</v>
      </c>
      <c r="J49" s="14">
        <f t="shared" si="10"/>
        <v>44536</v>
      </c>
      <c r="K49" s="56"/>
      <c r="L49" s="37" t="s">
        <v>520</v>
      </c>
      <c r="M49" s="43">
        <f>G49-3</f>
        <v>44513</v>
      </c>
      <c r="N49" s="10" t="s">
        <v>449</v>
      </c>
      <c r="O49" s="48">
        <f>G49-2</f>
        <v>44514</v>
      </c>
    </row>
    <row r="50" s="1" customFormat="1" spans="1:15">
      <c r="A50" s="37" t="s">
        <v>532</v>
      </c>
      <c r="B50" s="9" t="s">
        <v>533</v>
      </c>
      <c r="C50" s="9" t="s">
        <v>533</v>
      </c>
      <c r="D50" s="9" t="s">
        <v>534</v>
      </c>
      <c r="E50" s="9" t="s">
        <v>533</v>
      </c>
      <c r="F50" s="8"/>
      <c r="G50" s="14">
        <f t="shared" si="10"/>
        <v>44523</v>
      </c>
      <c r="H50" s="14">
        <f t="shared" si="10"/>
        <v>44537</v>
      </c>
      <c r="I50" s="14">
        <f t="shared" si="10"/>
        <v>44540</v>
      </c>
      <c r="J50" s="14">
        <f t="shared" si="10"/>
        <v>44543</v>
      </c>
      <c r="K50" s="56"/>
      <c r="L50" s="9" t="s">
        <v>520</v>
      </c>
      <c r="M50" s="43">
        <f>G50-3</f>
        <v>44520</v>
      </c>
      <c r="N50" s="10" t="s">
        <v>449</v>
      </c>
      <c r="O50" s="48">
        <f>G50-2</f>
        <v>44521</v>
      </c>
    </row>
    <row r="51" s="1" customFormat="1" spans="1:15">
      <c r="A51" s="37" t="s">
        <v>535</v>
      </c>
      <c r="B51" s="9" t="s">
        <v>90</v>
      </c>
      <c r="C51" s="9" t="s">
        <v>194</v>
      </c>
      <c r="D51" s="9" t="s">
        <v>536</v>
      </c>
      <c r="E51" s="9" t="s">
        <v>90</v>
      </c>
      <c r="F51" s="8"/>
      <c r="G51" s="14">
        <f t="shared" si="10"/>
        <v>44530</v>
      </c>
      <c r="H51" s="14">
        <f t="shared" si="10"/>
        <v>44544</v>
      </c>
      <c r="I51" s="14">
        <f t="shared" si="10"/>
        <v>44547</v>
      </c>
      <c r="J51" s="14">
        <f t="shared" si="10"/>
        <v>44550</v>
      </c>
      <c r="K51" s="56"/>
      <c r="L51" s="9" t="s">
        <v>537</v>
      </c>
      <c r="M51" s="43">
        <f>G51-3</f>
        <v>44527</v>
      </c>
      <c r="N51" s="10" t="s">
        <v>449</v>
      </c>
      <c r="O51" s="48">
        <f>G51-2</f>
        <v>44528</v>
      </c>
    </row>
    <row r="52" s="1" customFormat="1" spans="1:15">
      <c r="A52" s="18"/>
      <c r="B52" s="16"/>
      <c r="C52" s="16"/>
      <c r="D52" s="18"/>
      <c r="E52" s="16"/>
      <c r="F52" s="17"/>
      <c r="G52" s="18"/>
      <c r="H52" s="18"/>
      <c r="I52" s="18"/>
      <c r="J52" s="18"/>
      <c r="K52" s="57"/>
      <c r="L52" s="16"/>
      <c r="M52" s="47"/>
      <c r="N52" s="2"/>
      <c r="O52" s="48"/>
    </row>
    <row r="53" s="2" customFormat="1" spans="1:15">
      <c r="A53" s="1"/>
      <c r="B53" s="38"/>
      <c r="C53" s="38"/>
      <c r="D53" s="38"/>
      <c r="E53" s="38"/>
      <c r="F53" s="38"/>
      <c r="G53" s="39"/>
      <c r="H53" s="18"/>
      <c r="I53" s="18"/>
      <c r="J53" s="18"/>
      <c r="K53" s="17"/>
      <c r="L53" s="17"/>
      <c r="M53" s="47"/>
      <c r="O53" s="1"/>
    </row>
    <row r="54" s="2" customFormat="1" spans="1:10">
      <c r="A54" s="35" t="s">
        <v>538</v>
      </c>
      <c r="H54" s="38"/>
      <c r="I54" s="38"/>
      <c r="J54" s="38"/>
    </row>
    <row r="55" s="2" customFormat="1" spans="1:18">
      <c r="A55" s="8" t="s">
        <v>439</v>
      </c>
      <c r="B55" s="8" t="s">
        <v>4</v>
      </c>
      <c r="C55" s="8" t="s">
        <v>6</v>
      </c>
      <c r="D55" s="8" t="s">
        <v>440</v>
      </c>
      <c r="E55" s="9" t="s">
        <v>7</v>
      </c>
      <c r="F55" s="8" t="s">
        <v>120</v>
      </c>
      <c r="G55" s="11" t="s">
        <v>9</v>
      </c>
      <c r="H55" s="11" t="s">
        <v>539</v>
      </c>
      <c r="I55" s="11" t="s">
        <v>540</v>
      </c>
      <c r="J55" s="58" t="s">
        <v>541</v>
      </c>
      <c r="K55" s="58" t="s">
        <v>542</v>
      </c>
      <c r="L55" s="58" t="s">
        <v>543</v>
      </c>
      <c r="M55" s="59" t="s">
        <v>544</v>
      </c>
      <c r="N55" s="10" t="s">
        <v>444</v>
      </c>
      <c r="O55" s="10"/>
      <c r="P55" s="10" t="s">
        <v>15</v>
      </c>
      <c r="Q55" s="10"/>
      <c r="R55" s="10" t="s">
        <v>446</v>
      </c>
    </row>
    <row r="56" s="1" customFormat="1" spans="1:18">
      <c r="A56" s="14" t="s">
        <v>545</v>
      </c>
      <c r="B56" s="9"/>
      <c r="C56" s="9"/>
      <c r="D56" s="14"/>
      <c r="E56" s="9"/>
      <c r="F56" s="8"/>
      <c r="G56" s="14">
        <v>44506</v>
      </c>
      <c r="H56" s="14">
        <f>G56+4</f>
        <v>44510</v>
      </c>
      <c r="I56" s="14">
        <f>G56+15</f>
        <v>44521</v>
      </c>
      <c r="J56" s="14">
        <f>G56+20</f>
        <v>44526</v>
      </c>
      <c r="K56" s="14">
        <f>G56+23</f>
        <v>44529</v>
      </c>
      <c r="L56" s="14">
        <f>G56+25</f>
        <v>44531</v>
      </c>
      <c r="M56" s="14">
        <f>G56+26</f>
        <v>44532</v>
      </c>
      <c r="N56" s="55" t="s">
        <v>511</v>
      </c>
      <c r="O56" s="9"/>
      <c r="P56" s="43">
        <f>G56-3</f>
        <v>44503</v>
      </c>
      <c r="Q56" s="10" t="s">
        <v>449</v>
      </c>
      <c r="R56" s="18">
        <f>G56-2</f>
        <v>44504</v>
      </c>
    </row>
    <row r="57" s="1" customFormat="1" spans="1:18">
      <c r="A57" s="14" t="s">
        <v>546</v>
      </c>
      <c r="B57" s="9" t="s">
        <v>547</v>
      </c>
      <c r="C57" s="9" t="s">
        <v>548</v>
      </c>
      <c r="D57" s="14" t="s">
        <v>549</v>
      </c>
      <c r="E57" s="9" t="s">
        <v>547</v>
      </c>
      <c r="F57" s="8"/>
      <c r="G57" s="14">
        <f t="shared" ref="G57:M59" si="11">G56+7</f>
        <v>44513</v>
      </c>
      <c r="H57" s="14">
        <f t="shared" si="11"/>
        <v>44517</v>
      </c>
      <c r="I57" s="14">
        <f t="shared" si="11"/>
        <v>44528</v>
      </c>
      <c r="J57" s="14">
        <f t="shared" si="11"/>
        <v>44533</v>
      </c>
      <c r="K57" s="14">
        <f t="shared" si="11"/>
        <v>44536</v>
      </c>
      <c r="L57" s="14">
        <f t="shared" si="11"/>
        <v>44538</v>
      </c>
      <c r="M57" s="14">
        <f t="shared" si="11"/>
        <v>44539</v>
      </c>
      <c r="N57" s="56"/>
      <c r="O57" s="9" t="s">
        <v>550</v>
      </c>
      <c r="P57" s="43">
        <f>G57-3</f>
        <v>44510</v>
      </c>
      <c r="Q57" s="10" t="s">
        <v>449</v>
      </c>
      <c r="R57" s="18">
        <f>G57-2</f>
        <v>44511</v>
      </c>
    </row>
    <row r="58" s="1" customFormat="1" spans="1:18">
      <c r="A58" s="14" t="s">
        <v>551</v>
      </c>
      <c r="B58" s="9" t="s">
        <v>515</v>
      </c>
      <c r="C58" s="9" t="s">
        <v>530</v>
      </c>
      <c r="D58" s="14" t="s">
        <v>552</v>
      </c>
      <c r="E58" s="9" t="s">
        <v>515</v>
      </c>
      <c r="F58" s="8"/>
      <c r="G58" s="14">
        <f t="shared" si="11"/>
        <v>44520</v>
      </c>
      <c r="H58" s="14">
        <f t="shared" si="11"/>
        <v>44524</v>
      </c>
      <c r="I58" s="14">
        <f t="shared" si="11"/>
        <v>44535</v>
      </c>
      <c r="J58" s="14">
        <f t="shared" si="11"/>
        <v>44540</v>
      </c>
      <c r="K58" s="14">
        <f t="shared" si="11"/>
        <v>44543</v>
      </c>
      <c r="L58" s="14">
        <f t="shared" si="11"/>
        <v>44545</v>
      </c>
      <c r="M58" s="14">
        <f t="shared" si="11"/>
        <v>44546</v>
      </c>
      <c r="N58" s="56"/>
      <c r="O58" s="9" t="s">
        <v>276</v>
      </c>
      <c r="P58" s="43">
        <f>G58-3</f>
        <v>44517</v>
      </c>
      <c r="Q58" s="10" t="s">
        <v>449</v>
      </c>
      <c r="R58" s="18">
        <f>G58-2</f>
        <v>44518</v>
      </c>
    </row>
    <row r="59" s="1" customFormat="1" spans="1:18">
      <c r="A59" s="14" t="s">
        <v>545</v>
      </c>
      <c r="B59" s="9"/>
      <c r="C59" s="9"/>
      <c r="D59" s="14"/>
      <c r="E59" s="9"/>
      <c r="F59" s="8"/>
      <c r="G59" s="14">
        <f t="shared" si="11"/>
        <v>44527</v>
      </c>
      <c r="H59" s="14">
        <f t="shared" si="11"/>
        <v>44531</v>
      </c>
      <c r="I59" s="14">
        <f t="shared" si="11"/>
        <v>44542</v>
      </c>
      <c r="J59" s="14">
        <f t="shared" si="11"/>
        <v>44547</v>
      </c>
      <c r="K59" s="14">
        <f t="shared" si="11"/>
        <v>44550</v>
      </c>
      <c r="L59" s="14">
        <f t="shared" si="11"/>
        <v>44552</v>
      </c>
      <c r="M59" s="14">
        <f t="shared" si="11"/>
        <v>44553</v>
      </c>
      <c r="N59" s="56"/>
      <c r="O59" s="9"/>
      <c r="P59" s="43">
        <f>G59-3</f>
        <v>44524</v>
      </c>
      <c r="Q59" s="10" t="s">
        <v>449</v>
      </c>
      <c r="R59" s="18">
        <f>G59-2</f>
        <v>44525</v>
      </c>
    </row>
    <row r="60" s="1" customFormat="1" spans="1:17">
      <c r="A60" s="18"/>
      <c r="B60" s="16"/>
      <c r="C60" s="16"/>
      <c r="D60" s="18"/>
      <c r="E60" s="16"/>
      <c r="F60" s="17"/>
      <c r="G60" s="18"/>
      <c r="H60" s="18"/>
      <c r="I60" s="18"/>
      <c r="J60" s="18"/>
      <c r="K60" s="18"/>
      <c r="L60" s="18"/>
      <c r="M60" s="18"/>
      <c r="N60" s="57"/>
      <c r="O60" s="16"/>
      <c r="P60" s="47"/>
      <c r="Q60" s="2"/>
    </row>
    <row r="61" s="2" customFormat="1" spans="1:17">
      <c r="A61" s="40"/>
      <c r="B61" s="16"/>
      <c r="C61" s="18"/>
      <c r="D61" s="18"/>
      <c r="E61" s="18"/>
      <c r="F61" s="17"/>
      <c r="G61" s="18"/>
      <c r="H61" s="18"/>
      <c r="I61" s="18"/>
      <c r="J61" s="18"/>
      <c r="K61" s="18"/>
      <c r="L61" s="18"/>
      <c r="M61" s="18"/>
      <c r="N61" s="17"/>
      <c r="O61" s="17"/>
      <c r="P61" s="5"/>
      <c r="Q61" s="5"/>
    </row>
    <row r="62" s="2" customFormat="1" spans="1:10">
      <c r="A62" s="35" t="s">
        <v>553</v>
      </c>
      <c r="H62" s="38"/>
      <c r="I62" s="38"/>
      <c r="J62" s="38"/>
    </row>
    <row r="63" s="2" customFormat="1" spans="1:18">
      <c r="A63" s="41" t="s">
        <v>554</v>
      </c>
      <c r="B63" s="41" t="s">
        <v>4</v>
      </c>
      <c r="C63" s="41" t="s">
        <v>6</v>
      </c>
      <c r="D63" s="41" t="s">
        <v>440</v>
      </c>
      <c r="E63" s="41" t="s">
        <v>7</v>
      </c>
      <c r="F63" s="41" t="s">
        <v>8</v>
      </c>
      <c r="G63" s="41" t="s">
        <v>9</v>
      </c>
      <c r="H63" s="41" t="s">
        <v>555</v>
      </c>
      <c r="I63" s="41" t="s">
        <v>556</v>
      </c>
      <c r="J63" s="41" t="s">
        <v>557</v>
      </c>
      <c r="K63" s="41" t="s">
        <v>558</v>
      </c>
      <c r="L63" s="41" t="s">
        <v>559</v>
      </c>
      <c r="M63" s="41" t="s">
        <v>560</v>
      </c>
      <c r="N63" s="41" t="s">
        <v>444</v>
      </c>
      <c r="O63" s="41"/>
      <c r="P63" s="41" t="s">
        <v>15</v>
      </c>
      <c r="Q63" s="41"/>
      <c r="R63" s="61" t="s">
        <v>446</v>
      </c>
    </row>
    <row r="64" s="2" customFormat="1" spans="1:18">
      <c r="A64" s="41" t="s">
        <v>561</v>
      </c>
      <c r="B64" s="41" t="s">
        <v>562</v>
      </c>
      <c r="C64" s="41" t="s">
        <v>563</v>
      </c>
      <c r="D64" s="41" t="s">
        <v>564</v>
      </c>
      <c r="E64" s="41" t="s">
        <v>562</v>
      </c>
      <c r="F64" s="41"/>
      <c r="G64" s="14">
        <v>44505</v>
      </c>
      <c r="H64" s="14">
        <f>G64+17</f>
        <v>44522</v>
      </c>
      <c r="I64" s="14">
        <f>G64+21</f>
        <v>44526</v>
      </c>
      <c r="J64" s="14">
        <f>G64+25</f>
        <v>44530</v>
      </c>
      <c r="K64" s="14">
        <f>G64+26</f>
        <v>44531</v>
      </c>
      <c r="L64" s="14">
        <f>G64+29</f>
        <v>44534</v>
      </c>
      <c r="M64" s="14">
        <f>G64+30</f>
        <v>44535</v>
      </c>
      <c r="N64" s="60" t="s">
        <v>511</v>
      </c>
      <c r="O64" s="14" t="s">
        <v>520</v>
      </c>
      <c r="P64" s="14">
        <f>G64-3</f>
        <v>44502</v>
      </c>
      <c r="Q64" s="14" t="s">
        <v>449</v>
      </c>
      <c r="R64" s="18">
        <f>G64-2</f>
        <v>44503</v>
      </c>
    </row>
    <row r="65" s="1" customFormat="1" spans="1:18">
      <c r="A65" s="41" t="s">
        <v>565</v>
      </c>
      <c r="B65" s="41" t="s">
        <v>566</v>
      </c>
      <c r="C65" s="41" t="s">
        <v>567</v>
      </c>
      <c r="D65" s="41" t="s">
        <v>568</v>
      </c>
      <c r="E65" s="41" t="s">
        <v>566</v>
      </c>
      <c r="F65" s="41"/>
      <c r="G65" s="14">
        <f>G64+7</f>
        <v>44512</v>
      </c>
      <c r="H65" s="14">
        <f t="shared" ref="H65:H67" si="12">G65+17</f>
        <v>44529</v>
      </c>
      <c r="I65" s="14">
        <f t="shared" ref="I65:M67" si="13">I64+7</f>
        <v>44533</v>
      </c>
      <c r="J65" s="14">
        <f t="shared" si="13"/>
        <v>44537</v>
      </c>
      <c r="K65" s="14">
        <f t="shared" si="13"/>
        <v>44538</v>
      </c>
      <c r="L65" s="14">
        <f t="shared" si="13"/>
        <v>44541</v>
      </c>
      <c r="M65" s="14">
        <f t="shared" si="13"/>
        <v>44542</v>
      </c>
      <c r="N65" s="67"/>
      <c r="O65" s="14" t="s">
        <v>520</v>
      </c>
      <c r="P65" s="14">
        <f t="shared" ref="P65:P67" si="14">G65-3</f>
        <v>44509</v>
      </c>
      <c r="Q65" s="14" t="s">
        <v>449</v>
      </c>
      <c r="R65" s="18">
        <f>G65-2</f>
        <v>44510</v>
      </c>
    </row>
    <row r="66" s="1" customFormat="1" spans="1:18">
      <c r="A66" s="41" t="s">
        <v>569</v>
      </c>
      <c r="B66" s="41" t="s">
        <v>224</v>
      </c>
      <c r="C66" s="41" t="s">
        <v>570</v>
      </c>
      <c r="D66" s="41" t="s">
        <v>571</v>
      </c>
      <c r="E66" s="41" t="s">
        <v>224</v>
      </c>
      <c r="F66" s="41"/>
      <c r="G66" s="14">
        <f t="shared" ref="G66:G67" si="15">G65+7</f>
        <v>44519</v>
      </c>
      <c r="H66" s="14">
        <f t="shared" si="12"/>
        <v>44536</v>
      </c>
      <c r="I66" s="14">
        <f t="shared" si="13"/>
        <v>44540</v>
      </c>
      <c r="J66" s="14">
        <f t="shared" si="13"/>
        <v>44544</v>
      </c>
      <c r="K66" s="14">
        <f t="shared" si="13"/>
        <v>44545</v>
      </c>
      <c r="L66" s="14">
        <f t="shared" si="13"/>
        <v>44548</v>
      </c>
      <c r="M66" s="14">
        <f t="shared" si="13"/>
        <v>44549</v>
      </c>
      <c r="N66" s="67"/>
      <c r="O66" s="14" t="s">
        <v>426</v>
      </c>
      <c r="P66" s="14">
        <f t="shared" si="14"/>
        <v>44516</v>
      </c>
      <c r="Q66" s="14" t="s">
        <v>449</v>
      </c>
      <c r="R66" s="18">
        <f>G66-2</f>
        <v>44517</v>
      </c>
    </row>
    <row r="67" s="1" customFormat="1" spans="1:18">
      <c r="A67" s="14" t="s">
        <v>572</v>
      </c>
      <c r="B67" s="41" t="s">
        <v>573</v>
      </c>
      <c r="C67" s="41" t="s">
        <v>574</v>
      </c>
      <c r="D67" s="41" t="s">
        <v>575</v>
      </c>
      <c r="E67" s="41" t="s">
        <v>573</v>
      </c>
      <c r="F67" s="41"/>
      <c r="G67" s="14">
        <f t="shared" si="15"/>
        <v>44526</v>
      </c>
      <c r="H67" s="14">
        <f t="shared" si="12"/>
        <v>44543</v>
      </c>
      <c r="I67" s="14">
        <f t="shared" si="13"/>
        <v>44547</v>
      </c>
      <c r="J67" s="14">
        <f t="shared" si="13"/>
        <v>44551</v>
      </c>
      <c r="K67" s="14">
        <f t="shared" si="13"/>
        <v>44552</v>
      </c>
      <c r="L67" s="14">
        <f t="shared" si="13"/>
        <v>44555</v>
      </c>
      <c r="M67" s="14">
        <f t="shared" si="13"/>
        <v>44556</v>
      </c>
      <c r="N67" s="67"/>
      <c r="O67" s="14" t="s">
        <v>304</v>
      </c>
      <c r="P67" s="14">
        <f t="shared" si="14"/>
        <v>44523</v>
      </c>
      <c r="Q67" s="14" t="s">
        <v>449</v>
      </c>
      <c r="R67" s="18">
        <f>G67-2</f>
        <v>44524</v>
      </c>
    </row>
    <row r="68" s="1" customFormat="1" spans="1:15">
      <c r="A68" s="16"/>
      <c r="B68" s="16"/>
      <c r="C68" s="16"/>
      <c r="D68" s="16"/>
      <c r="E68" s="16"/>
      <c r="F68" s="17"/>
      <c r="G68" s="18"/>
      <c r="H68" s="18"/>
      <c r="I68" s="18"/>
      <c r="J68" s="18"/>
      <c r="K68" s="18"/>
      <c r="L68" s="18"/>
      <c r="M68" s="18"/>
      <c r="N68" s="17"/>
      <c r="O68" s="16"/>
    </row>
    <row r="69" s="1" customFormat="1" spans="1:15">
      <c r="A69" s="16" t="s">
        <v>576</v>
      </c>
      <c r="B69" s="16"/>
      <c r="C69" s="16"/>
      <c r="D69" s="16"/>
      <c r="E69" s="16"/>
      <c r="F69" s="17"/>
      <c r="G69" s="18"/>
      <c r="H69" s="18"/>
      <c r="I69" s="18"/>
      <c r="J69" s="18"/>
      <c r="K69" s="18"/>
      <c r="L69" s="18"/>
      <c r="M69" s="18"/>
      <c r="N69" s="17"/>
      <c r="O69" s="16"/>
    </row>
    <row r="70" s="1" customFormat="1" spans="1:14">
      <c r="A70" s="8" t="s">
        <v>439</v>
      </c>
      <c r="B70" s="8" t="s">
        <v>4</v>
      </c>
      <c r="C70" s="8" t="s">
        <v>6</v>
      </c>
      <c r="D70" s="8" t="s">
        <v>440</v>
      </c>
      <c r="E70" s="8" t="s">
        <v>7</v>
      </c>
      <c r="F70" s="8"/>
      <c r="G70" s="14" t="s">
        <v>9</v>
      </c>
      <c r="H70" s="13" t="s">
        <v>577</v>
      </c>
      <c r="I70" s="8" t="s">
        <v>444</v>
      </c>
      <c r="J70" s="8" t="s">
        <v>445</v>
      </c>
      <c r="K70" s="10" t="s">
        <v>15</v>
      </c>
      <c r="L70" s="10"/>
      <c r="M70" s="10" t="s">
        <v>446</v>
      </c>
      <c r="N70" s="16"/>
    </row>
    <row r="71" s="1" customFormat="1" spans="1:14">
      <c r="A71" s="19" t="s">
        <v>578</v>
      </c>
      <c r="B71" s="19" t="s">
        <v>579</v>
      </c>
      <c r="C71" s="19" t="s">
        <v>579</v>
      </c>
      <c r="D71" s="19" t="s">
        <v>580</v>
      </c>
      <c r="E71" s="19" t="s">
        <v>579</v>
      </c>
      <c r="F71" s="8"/>
      <c r="G71" s="14">
        <v>44519</v>
      </c>
      <c r="H71" s="14">
        <f>G71+18</f>
        <v>44537</v>
      </c>
      <c r="I71" s="68" t="s">
        <v>511</v>
      </c>
      <c r="J71" s="9" t="s">
        <v>537</v>
      </c>
      <c r="K71" s="14">
        <f>G71-3</f>
        <v>44516</v>
      </c>
      <c r="L71" s="10" t="s">
        <v>449</v>
      </c>
      <c r="M71" s="14"/>
      <c r="N71" s="16"/>
    </row>
    <row r="72" s="3" customFormat="1" spans="1:12">
      <c r="A72" s="16"/>
      <c r="B72" s="16"/>
      <c r="C72" s="16"/>
      <c r="D72" s="16"/>
      <c r="E72" s="16"/>
      <c r="F72" s="17"/>
      <c r="G72" s="18"/>
      <c r="H72" s="18" t="s">
        <v>581</v>
      </c>
      <c r="I72" s="18"/>
      <c r="J72" s="18"/>
      <c r="K72" s="18"/>
      <c r="L72" s="18"/>
    </row>
    <row r="73" s="1" customFormat="1" spans="1:14">
      <c r="A73" s="33"/>
      <c r="B73" s="33"/>
      <c r="C73" s="33"/>
      <c r="D73" s="33"/>
      <c r="E73" s="33"/>
      <c r="F73" s="17"/>
      <c r="G73" s="18"/>
      <c r="H73" s="18"/>
      <c r="I73" s="69"/>
      <c r="J73" s="33"/>
      <c r="K73" s="70"/>
      <c r="L73" s="2"/>
      <c r="M73" s="18"/>
      <c r="N73" s="16"/>
    </row>
    <row r="74" s="4" customFormat="1" spans="1:15">
      <c r="A74" s="3" t="s">
        <v>582</v>
      </c>
      <c r="B74" s="3"/>
      <c r="C74" s="3"/>
      <c r="D74" s="3"/>
      <c r="E74" s="3"/>
      <c r="F74" s="3"/>
      <c r="G74" s="3"/>
      <c r="H74" s="3"/>
      <c r="I74" s="3"/>
      <c r="J74" s="3"/>
      <c r="K74" s="71"/>
      <c r="L74" s="3"/>
      <c r="M74" s="3"/>
      <c r="N74" s="3"/>
      <c r="O74" s="3"/>
    </row>
    <row r="75" spans="1:15">
      <c r="A75" s="3" t="s">
        <v>583</v>
      </c>
      <c r="B75" s="3"/>
      <c r="C75" s="3"/>
      <c r="D75" s="3"/>
      <c r="E75" s="3"/>
      <c r="F75" s="3"/>
      <c r="G75" s="3"/>
      <c r="H75" s="3"/>
      <c r="I75" s="3"/>
      <c r="J75" s="3"/>
      <c r="K75" s="17"/>
      <c r="L75" s="3"/>
      <c r="M75" s="3"/>
      <c r="N75" s="3"/>
      <c r="O75" s="3"/>
    </row>
    <row r="76" spans="1:15">
      <c r="A76" s="3" t="s">
        <v>584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4"/>
    </row>
    <row r="77" spans="1:12">
      <c r="A77" s="62" t="s">
        <v>585</v>
      </c>
      <c r="B77" s="62"/>
      <c r="C77" s="6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64" t="s">
        <v>586</v>
      </c>
      <c r="B78" s="64"/>
      <c r="C78" s="65"/>
      <c r="D78" s="3"/>
      <c r="E78" s="3"/>
      <c r="F78" s="3"/>
      <c r="G78" s="3"/>
      <c r="H78" s="3"/>
      <c r="I78" s="3"/>
      <c r="J78" s="3"/>
      <c r="K78" s="3"/>
      <c r="L78" s="3"/>
    </row>
    <row r="79" spans="1:19">
      <c r="A79" s="66" t="s">
        <v>587</v>
      </c>
      <c r="B79" s="66"/>
      <c r="C79" s="66"/>
      <c r="D79" s="3"/>
      <c r="E79" s="3"/>
      <c r="F79" s="3"/>
      <c r="G79" s="3"/>
      <c r="H79" s="3"/>
      <c r="I79" s="3"/>
      <c r="J79" s="3"/>
      <c r="K79" s="3"/>
      <c r="L79" s="3"/>
      <c r="S79" s="5">
        <v>1</v>
      </c>
    </row>
    <row r="80" spans="1:12">
      <c r="A80" s="66" t="s">
        <v>434</v>
      </c>
      <c r="B80" s="66"/>
      <c r="C80" s="66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 t="s">
        <v>435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 t="s">
        <v>588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mergeCells count="20">
    <mergeCell ref="A1:Q1"/>
    <mergeCell ref="A2:N2"/>
    <mergeCell ref="M3:N3"/>
    <mergeCell ref="A10:O10"/>
    <mergeCell ref="O11:P11"/>
    <mergeCell ref="A19:M19"/>
    <mergeCell ref="L20:M20"/>
    <mergeCell ref="A28:B28"/>
    <mergeCell ref="M38:N38"/>
    <mergeCell ref="M46:N46"/>
    <mergeCell ref="P55:Q55"/>
    <mergeCell ref="K70:L70"/>
    <mergeCell ref="J21:J25"/>
    <mergeCell ref="K4:K7"/>
    <mergeCell ref="K39:K42"/>
    <mergeCell ref="K47:K51"/>
    <mergeCell ref="L30:L34"/>
    <mergeCell ref="M12:M16"/>
    <mergeCell ref="N56:N59"/>
    <mergeCell ref="N64:N6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东南亚</vt:lpstr>
      <vt:lpstr>亚太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weiyang/Wei Yang(SH-Customer Service)</dc:creator>
  <cp:lastModifiedBy>陈渊媛</cp:lastModifiedBy>
  <dcterms:created xsi:type="dcterms:W3CDTF">2018-12-20T00:52:00Z</dcterms:created>
  <cp:lastPrinted>2020-10-23T07:35:00Z</cp:lastPrinted>
  <dcterms:modified xsi:type="dcterms:W3CDTF">2021-11-02T03:35:45Z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0E896340B4B54BE39181FA17A3B32BD5</vt:lpwstr>
  </property>
  <property fmtid="{D5CDD505-2E9C-101B-9397-08002B2CF9AE}" pid="3" name="KSOProductBuildVer">
    <vt:lpwstr>2052-11.1.0.10938</vt:lpwstr>
  </property>
</Properties>
</file>