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5"/>
  </bookViews>
  <sheets>
    <sheet name="欧洲" sheetId="100" r:id="rId1"/>
    <sheet name="地中海" sheetId="99" r:id="rId2"/>
    <sheet name="美加" sheetId="105" r:id="rId3"/>
    <sheet name="日本、台湾" sheetId="94" r:id="rId4"/>
    <sheet name="东南亚" sheetId="95" r:id="rId5"/>
    <sheet name="亚太" sheetId="97" r:id="rId6"/>
    <sheet name="拉非" sheetId="96" r:id="rId7"/>
  </sheets>
  <definedNames>
    <definedName name="_xlnm._FilterDatabase" localSheetId="6" hidden="1">拉非!$A$161:$M$165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<sst xmlns="http://schemas.openxmlformats.org/spreadsheetml/2006/main" count="3796" uniqueCount="1456">
  <si>
    <t>中远海集运上海欧洲线2024年9月上海港开航班轮船期表</t>
  </si>
  <si>
    <t>COSCO SHIPPING LINES ASIA--EUROPE EXPRESS SERVICE-Loop1 (AEU1)</t>
  </si>
  <si>
    <t>挂靠码头</t>
  </si>
  <si>
    <t>船    名</t>
  </si>
  <si>
    <t>OP</t>
  </si>
  <si>
    <t>提单航次</t>
  </si>
  <si>
    <t>IRIS4 CODE</t>
  </si>
  <si>
    <t>周二</t>
  </si>
  <si>
    <t>上海海关申报航次</t>
  </si>
  <si>
    <t>WEEK</t>
  </si>
  <si>
    <t>LTD</t>
  </si>
  <si>
    <t>开航</t>
  </si>
  <si>
    <t>FXT40</t>
  </si>
  <si>
    <t>ZEE43</t>
  </si>
  <si>
    <t>GDK47</t>
  </si>
  <si>
    <t>WLH53</t>
  </si>
  <si>
    <t xml:space="preserve">   ENS</t>
  </si>
  <si>
    <t>VGM</t>
  </si>
  <si>
    <t xml:space="preserve"> OOG LIST</t>
  </si>
  <si>
    <t>CBF</t>
  </si>
  <si>
    <t>洋山一</t>
  </si>
  <si>
    <t>OOCL VALENCIA</t>
  </si>
  <si>
    <t>COS</t>
  </si>
  <si>
    <t>TPJ  003W</t>
  </si>
  <si>
    <t>WK36</t>
  </si>
  <si>
    <t>OOCL GDYNIA</t>
  </si>
  <si>
    <t>OOCL</t>
  </si>
  <si>
    <t>MHO  004W</t>
  </si>
  <si>
    <t>WK37</t>
  </si>
  <si>
    <t>OOCL SWEDEN</t>
  </si>
  <si>
    <t>MSY  002W</t>
  </si>
  <si>
    <t>WK38</t>
  </si>
  <si>
    <t>OOCL PORTUGAL</t>
  </si>
  <si>
    <t>001W</t>
  </si>
  <si>
    <t>MTA 001W</t>
  </si>
  <si>
    <t>WK39</t>
  </si>
  <si>
    <t>主要优势FXT、ZEE,ANT,GDK、WLH港口货物。</t>
  </si>
  <si>
    <t xml:space="preserve"> 
</t>
  </si>
  <si>
    <t xml:space="preserve">COSCO SHIPPING LINES ASIA--EUROPE EXPRESS SERVICE-Loop2 (AEU2) </t>
  </si>
  <si>
    <t>周六</t>
  </si>
  <si>
    <t>LEH36</t>
  </si>
  <si>
    <t>HAM40</t>
  </si>
  <si>
    <t>RTM51</t>
  </si>
  <si>
    <t>ENS</t>
  </si>
  <si>
    <t>OOG LIST</t>
  </si>
  <si>
    <t>BLANK SAILING</t>
  </si>
  <si>
    <t>CMA</t>
  </si>
  <si>
    <t>APL MERLION</t>
  </si>
  <si>
    <t>0FLQDW1MA</t>
  </si>
  <si>
    <t>NG4  042W</t>
  </si>
  <si>
    <t>0FLQDW</t>
  </si>
  <si>
    <t>/</t>
  </si>
  <si>
    <t>APL TEMASEK</t>
  </si>
  <si>
    <t>0FLQFW1MA</t>
  </si>
  <si>
    <t>NN1  039W</t>
  </si>
  <si>
    <t>0FLQFW</t>
  </si>
  <si>
    <t>APL VANDA</t>
  </si>
  <si>
    <t>0FLQHW1MA</t>
  </si>
  <si>
    <t>NG7  039W</t>
  </si>
  <si>
    <t>0FLQHW</t>
  </si>
  <si>
    <t>WK40</t>
  </si>
  <si>
    <t xml:space="preserve">COSCO SHIPPING LINES ASIA--EUROPE EXPRESS SERVICE-Loop3 (AEU3) </t>
  </si>
  <si>
    <t>周日</t>
  </si>
  <si>
    <t>RTM34</t>
  </si>
  <si>
    <t>HAM39</t>
  </si>
  <si>
    <t>ANT43</t>
  </si>
  <si>
    <t xml:space="preserve">     ENS</t>
  </si>
  <si>
    <t>COSCO SHIPPING ARIES</t>
  </si>
  <si>
    <t>030W</t>
  </si>
  <si>
    <t>CNE  030W</t>
  </si>
  <si>
    <t>COSCO SHIPPING UNIVERSE</t>
  </si>
  <si>
    <t>029W</t>
  </si>
  <si>
    <t>CSF  029W</t>
  </si>
  <si>
    <t>COSCO SHIPPING STAR</t>
  </si>
  <si>
    <t>022W</t>
  </si>
  <si>
    <t>CSJ  022W</t>
  </si>
  <si>
    <t>COSCO SHIPPING LIBRA</t>
  </si>
  <si>
    <t>CSB  029W</t>
  </si>
  <si>
    <t xml:space="preserve">COSCO SHIPPING LINES ASIA--EUROPE EXPRESS SERVICE-Loop5 (AEU5) </t>
  </si>
  <si>
    <t>周一</t>
  </si>
  <si>
    <t>RTM36</t>
  </si>
  <si>
    <t>FXT39</t>
  </si>
  <si>
    <t>HAM42</t>
  </si>
  <si>
    <t>EVER GIVEN</t>
  </si>
  <si>
    <t>EMC</t>
  </si>
  <si>
    <t>1312-022W</t>
  </si>
  <si>
    <t>SB9  022W</t>
  </si>
  <si>
    <t>1312022W</t>
  </si>
  <si>
    <t>EVER ART</t>
  </si>
  <si>
    <t>1313-009W</t>
  </si>
  <si>
    <t>MCE  010W</t>
  </si>
  <si>
    <t>1313009W</t>
  </si>
  <si>
    <t>EVER AEON</t>
  </si>
  <si>
    <t>1314-001W</t>
  </si>
  <si>
    <t>D61  001W</t>
  </si>
  <si>
    <t>1314001W</t>
  </si>
  <si>
    <t>EVER ARM</t>
  </si>
  <si>
    <t>1315-010W</t>
  </si>
  <si>
    <t>M87  010W</t>
  </si>
  <si>
    <t>1315010W</t>
  </si>
  <si>
    <t>EVER ALP</t>
  </si>
  <si>
    <t>1316-011W</t>
  </si>
  <si>
    <t>M50  011W</t>
  </si>
  <si>
    <t>1316011W</t>
  </si>
  <si>
    <r>
      <rPr>
        <sz val="11"/>
        <rFont val="Calibri"/>
        <charset val="134"/>
      </rPr>
      <t>备注：</t>
    </r>
    <r>
      <rPr>
        <b/>
        <sz val="10"/>
        <color rgb="FFFF0000"/>
        <rFont val="宋体"/>
        <charset val="134"/>
      </rPr>
      <t>RTM快航，主要接载RTM/HAM港口货物</t>
    </r>
  </si>
  <si>
    <t xml:space="preserve">COSCO SHIPPING LINES ASIA--EUROPE EXPRESS SERVICE-Loop6 (AEU6) </t>
  </si>
  <si>
    <t>IRIS2 CODE</t>
  </si>
  <si>
    <t>DKK38</t>
  </si>
  <si>
    <t>RTM40</t>
  </si>
  <si>
    <t>SOU44</t>
  </si>
  <si>
    <t>ANT48</t>
  </si>
  <si>
    <t>LEH52</t>
  </si>
  <si>
    <t>CMA CGM LOUIS BLERIOT</t>
  </si>
  <si>
    <t>0FMH2W1MA</t>
  </si>
  <si>
    <t>NEB 024W</t>
  </si>
  <si>
    <t>0FMH2W</t>
  </si>
  <si>
    <t>CMA CGM LOUVRE</t>
  </si>
  <si>
    <t>0FMH4W1MA</t>
  </si>
  <si>
    <t>NXV  015W</t>
  </si>
  <si>
    <t>0FMH4W</t>
  </si>
  <si>
    <t>CMA CGM TROCADERO</t>
  </si>
  <si>
    <t>0FMH6W1MA</t>
  </si>
  <si>
    <t>RXJ  013W</t>
  </si>
  <si>
    <t>0FMH6W</t>
  </si>
  <si>
    <t>CMA CGM SORBONNE</t>
  </si>
  <si>
    <t>0FMH8W1MA</t>
  </si>
  <si>
    <t>R9K  013W</t>
  </si>
  <si>
    <t>0FMH8W</t>
  </si>
  <si>
    <t xml:space="preserve">COSCO SHIPPING LINES ASIA--EUROPE EXPRESS SERVICE-Loop9 (AEU9) </t>
  </si>
  <si>
    <t>周四</t>
  </si>
  <si>
    <t>HAM47</t>
  </si>
  <si>
    <t>RTM50</t>
  </si>
  <si>
    <t xml:space="preserve">EVER LIVING </t>
  </si>
  <si>
    <t>0724-066W</t>
  </si>
  <si>
    <t>QFV  066W</t>
  </si>
  <si>
    <t>0724066W</t>
  </si>
  <si>
    <t>洋山一期</t>
  </si>
  <si>
    <t>TBN</t>
  </si>
  <si>
    <t xml:space="preserve"> </t>
  </si>
  <si>
    <t>EVER MASS</t>
  </si>
  <si>
    <t>0726-002W</t>
  </si>
  <si>
    <t>MYB  002W</t>
  </si>
  <si>
    <t>0726002W</t>
  </si>
  <si>
    <t>THESEUS</t>
  </si>
  <si>
    <t>0727-037W</t>
  </si>
  <si>
    <t xml:space="preserve"> S3Z  048W</t>
  </si>
  <si>
    <t>0727037W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</si>
  <si>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主要优势ANT/HAM</t>
    </r>
  </si>
  <si>
    <t>说明：</t>
  </si>
  <si>
    <t xml:space="preserve">1、各航线24小时申报截止时间以上海集运网站公布为准，具体请参链接http://www.cosfresh.com/html/E-commerce.html如遇船期调整，会及时更新截止时间。 </t>
  </si>
  <si>
    <t>2、进箱日和截港日的查询以各挂靠码头公布信息为准，具体请参如下链接：</t>
  </si>
  <si>
    <t xml:space="preserve">  码头相关链接：http://www.hb56.com</t>
  </si>
  <si>
    <t>3、我司自有船截关时间为船靠前6小时。</t>
  </si>
  <si>
    <t>4、船期若有调整，以最新通知为准。</t>
  </si>
  <si>
    <t xml:space="preserve">5、如有任何异议和不明之处，请联系客服欧地科。 </t>
  </si>
  <si>
    <t>以上基本港可接转覆盖的地区为:</t>
  </si>
  <si>
    <t>&gt;HAMBURG(HAM): 德国/丹麦/瑞典/挪威/芬兰/俄罗斯/奥地利/捷克/匈牙利</t>
  </si>
  <si>
    <t>&gt;ROTTERDAM(RTM): 荷兰/德国/爱尔兰/葡萄牙/西班牙/冰岛/瑞士/英国/拉脱维亚/立陶宛/爱沙尼亚/丹麦/瑞典/挪威/芬兰/波兰/俄罗斯　　</t>
  </si>
  <si>
    <t>&gt;FELIXSTOWE(FXT): 英国（英格兰/苏格兰)</t>
  </si>
  <si>
    <t>&gt;ANTWERP(ANR): 比利时</t>
  </si>
  <si>
    <t>&gt;LE HARVE(LEH): 法国</t>
  </si>
  <si>
    <t>&gt;DUNKIRK(DKK): 法国</t>
  </si>
  <si>
    <t>&gt;ALGECIRAS(ALG):葡萄牙/西班牙</t>
  </si>
  <si>
    <t>PIRAEUS(PIR)/THESSALONIKI:希腊/土耳其（HAYDARPASA/IZMIR/GEBZE/MERSIN）/意大利（VINICE/ANCONA/NAPLES/VARNA）/克罗地亚（RIJEKA）/俄罗斯（NOVOROSSIYSK）/叙利亚（LATTAKIA）</t>
  </si>
  <si>
    <t>&gt;SOUTHAMPTON(SOU):英国</t>
  </si>
  <si>
    <t>GDANSK:波兰/波罗的海地区</t>
  </si>
  <si>
    <t>WIHLELMSHAVEN:德国</t>
  </si>
  <si>
    <t>中远海集运上海地中海线2024年9月上海港开航班轮船期表</t>
  </si>
  <si>
    <t>Ocean Alliance MED1 service (AEM1)</t>
  </si>
  <si>
    <r>
      <rPr>
        <b/>
        <sz val="9"/>
        <rFont val="宋体"/>
        <charset val="134"/>
      </rPr>
      <t>船</t>
    </r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名</t>
    </r>
  </si>
  <si>
    <t>周五</t>
  </si>
  <si>
    <t>HKG4</t>
  </si>
  <si>
    <t>THALASSA MANA</t>
  </si>
  <si>
    <t xml:space="preserve"> 0664-048W</t>
  </si>
  <si>
    <t>QSP 049W</t>
  </si>
  <si>
    <t xml:space="preserve"> 0664048W</t>
  </si>
  <si>
    <t>W36</t>
  </si>
  <si>
    <r>
      <rPr>
        <sz val="10"/>
        <rFont val="宋体"/>
        <charset val="134"/>
        <scheme val="minor"/>
      </rPr>
      <t>所有上海的出口货物带至香港上EVER GOVERN 0664-022W,</t>
    </r>
    <r>
      <rPr>
        <sz val="10"/>
        <color rgb="FFFF0000"/>
        <rFont val="宋体"/>
        <charset val="134"/>
        <scheme val="minor"/>
      </rPr>
      <t>按原POD申报进港代码</t>
    </r>
  </si>
  <si>
    <t>SHANGHAI export cargo will be Departure by THALASSA MANA 0664-048W to HONG KONG (T/S port)  and connect to EVER GOVERN(GVRN)/ 0664-022W(Rotation:PIR-GOA-SPE-FOS-VLC)</t>
  </si>
  <si>
    <t>PIR41</t>
  </si>
  <si>
    <t>GOA47</t>
  </si>
  <si>
    <t>SPE49</t>
  </si>
  <si>
    <t>FOS51</t>
  </si>
  <si>
    <t>VLC54</t>
  </si>
  <si>
    <t>CSCL ARCTIC OCEAN</t>
  </si>
  <si>
    <t xml:space="preserve"> COS</t>
  </si>
  <si>
    <t>052W</t>
  </si>
  <si>
    <t>R9E  052W</t>
  </si>
  <si>
    <t>W37</t>
  </si>
  <si>
    <t>COSCO SHIPPING TAURUS</t>
  </si>
  <si>
    <t>031W</t>
  </si>
  <si>
    <t>CSC  031W</t>
  </si>
  <si>
    <t>W38</t>
  </si>
  <si>
    <t>OOCL SCANDINAVIA</t>
  </si>
  <si>
    <t>NQ3  031W</t>
  </si>
  <si>
    <t>W39</t>
  </si>
  <si>
    <t xml:space="preserve"> MED2 LONG TERM SCHEDULE(AEM2)</t>
  </si>
  <si>
    <r>
      <rPr>
        <b/>
        <sz val="10"/>
        <rFont val="宋体"/>
        <charset val="134"/>
      </rPr>
      <t>船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名</t>
    </r>
  </si>
  <si>
    <t>VLC36</t>
  </si>
  <si>
    <t>BLC39</t>
  </si>
  <si>
    <t>FOS41</t>
  </si>
  <si>
    <t>MLT( E )46</t>
  </si>
  <si>
    <t>CMA CGM UNITY</t>
  </si>
  <si>
    <t>0MEIVW1MA</t>
  </si>
  <si>
    <t>NYC  009W</t>
  </si>
  <si>
    <t>0MEIVW</t>
  </si>
  <si>
    <t>洋山港一期</t>
  </si>
  <si>
    <t>CMA CGM G. WASHINGTON</t>
  </si>
  <si>
    <t>0MEIZW1MA</t>
  </si>
  <si>
    <t>NS9 417W</t>
  </si>
  <si>
    <t>0MEIZW</t>
  </si>
  <si>
    <t>CMA CGM JULES VERNE</t>
  </si>
  <si>
    <t>0MEIXW1MA</t>
  </si>
  <si>
    <t>QXK  038W</t>
  </si>
  <si>
    <t>0MEIXW</t>
  </si>
  <si>
    <t>CMA CGM IGUACU</t>
  </si>
  <si>
    <t>0MEJ1W1MA</t>
  </si>
  <si>
    <t>NZH  015W</t>
  </si>
  <si>
    <t>0MEJ1W</t>
  </si>
  <si>
    <t xml:space="preserve">ASIA-MED LINES AEM3 LONG TERM SCHEDULE (AEM3) </t>
  </si>
  <si>
    <t>VLC44</t>
  </si>
  <si>
    <t>PIR48</t>
  </si>
  <si>
    <t>SFP51</t>
  </si>
  <si>
    <t>KUM52</t>
  </si>
  <si>
    <t>COSCO DENMARK</t>
  </si>
  <si>
    <t>OCL</t>
  </si>
  <si>
    <t>062W</t>
  </si>
  <si>
    <t>CCU  062W</t>
  </si>
  <si>
    <t>CSCL MARS</t>
  </si>
  <si>
    <t>079W</t>
  </si>
  <si>
    <t>SVA  079W</t>
  </si>
  <si>
    <t>CSCL MERCURY</t>
  </si>
  <si>
    <t>094W</t>
  </si>
  <si>
    <t>SVF  094W</t>
  </si>
  <si>
    <t>EVER LENIENT</t>
  </si>
  <si>
    <t>060W</t>
  </si>
  <si>
    <t>QPI  072W</t>
  </si>
  <si>
    <t>W40</t>
  </si>
  <si>
    <t>ASIA/MED EXPRESS SERVICE 6 (AEM6)</t>
  </si>
  <si>
    <r>
      <rPr>
        <b/>
        <sz val="10"/>
        <color theme="1"/>
        <rFont val="宋体"/>
        <charset val="134"/>
      </rPr>
      <t>船</t>
    </r>
    <r>
      <rPr>
        <b/>
        <sz val="10"/>
        <color theme="1"/>
        <rFont val="宋体"/>
        <charset val="134"/>
      </rPr>
      <t>   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宋体"/>
        <charset val="134"/>
      </rPr>
      <t>名</t>
    </r>
  </si>
  <si>
    <t>ALY31</t>
  </si>
  <si>
    <t>BEY33</t>
  </si>
  <si>
    <t>KOP39</t>
  </si>
  <si>
    <t>TRI41</t>
  </si>
  <si>
    <t>REJ43</t>
  </si>
  <si>
    <t>CMA CGM RODOLPHE</t>
  </si>
  <si>
    <t>0BEJ1W1MA</t>
  </si>
  <si>
    <t>NW1  032W</t>
  </si>
  <si>
    <t>0BEJ1W</t>
  </si>
  <si>
    <t>CMA CGM LOIRE</t>
  </si>
  <si>
    <t>0BEJ3W1MA</t>
  </si>
  <si>
    <t>QZB  477W</t>
  </si>
  <si>
    <t>0BEJ3W</t>
  </si>
  <si>
    <t>CMA CGM LISA MARIE</t>
  </si>
  <si>
    <t>0BEJ5W1MA</t>
  </si>
  <si>
    <t>N7J  032W</t>
  </si>
  <si>
    <t>0BEJ5W</t>
  </si>
  <si>
    <t xml:space="preserve">   码头相关链接:http://www.hb56.com</t>
  </si>
  <si>
    <r>
      <rPr>
        <sz val="10"/>
        <rFont val="宋体"/>
        <charset val="134"/>
      </rPr>
      <t xml:space="preserve">AEM1： </t>
    </r>
    <r>
      <rPr>
        <b/>
        <sz val="10"/>
        <color rgb="FFFF0000"/>
        <rFont val="宋体"/>
        <charset val="134"/>
      </rPr>
      <t>优先安排</t>
    </r>
    <r>
      <rPr>
        <sz val="10"/>
        <rFont val="宋体"/>
        <charset val="134"/>
      </rPr>
      <t xml:space="preserve"> PIRAEUS(PIR)/THESSALONIKI:希腊/土耳其（HAYDARPASA/IZMIR/GEBZE）/意大利（VINICE/ANCONA/NAPLES/VARNA）/克罗地亚（RIJEKA）/北非（ALGER）/俄罗斯（NOVOROSSIYSK）</t>
    </r>
  </si>
  <si>
    <t xml:space="preserve">       GENOA(GOA)：意大利</t>
  </si>
  <si>
    <t xml:space="preserve">       FOS(FOS)：法国/及法国内陆点</t>
  </si>
  <si>
    <t>AEM2：VALENCIA(VLC)：西班牙</t>
  </si>
  <si>
    <t xml:space="preserve">       BARCELONA(BCN)：西班牙</t>
  </si>
  <si>
    <t xml:space="preserve">       MALTA（MLT）：马耳他</t>
  </si>
  <si>
    <t xml:space="preserve">       BEIRUT(BEY):黎巴嫩</t>
  </si>
  <si>
    <t>AEM3:  BEIRUT(BEY):黎巴嫩</t>
  </si>
  <si>
    <t xml:space="preserve">      ISKENDERUN(ISK): 土耳其</t>
  </si>
  <si>
    <t xml:space="preserve">      IZMIT/EVYAP(IZT): 土耳其</t>
  </si>
  <si>
    <t xml:space="preserve">      KUMPORT(KUM)：土耳其</t>
  </si>
  <si>
    <t xml:space="preserve">      CONSTANZA(CON)：康斯坦撒</t>
  </si>
  <si>
    <t xml:space="preserve">      ODESSA(ODS)：乌克兰</t>
  </si>
  <si>
    <t xml:space="preserve">      PORT SAID WEST(PSDW):埃及/LATTAKIA/ALEXANDRIA/DAMIETTA</t>
  </si>
  <si>
    <t>AEM5：ASHDOD(ASH)：以色列</t>
  </si>
  <si>
    <t xml:space="preserve">      HAIFA（HAF）：以色列</t>
  </si>
  <si>
    <t xml:space="preserve">      ALEXANDRIA(ALY):EI DEKHEALA埃及</t>
  </si>
  <si>
    <t>AEM6：MALTA（MLT）：马耳他</t>
  </si>
  <si>
    <t xml:space="preserve">      PORT SAID EAST（PSDE）：埃及</t>
  </si>
  <si>
    <t xml:space="preserve">      KOPER(KOP)：斯洛文尼亚</t>
  </si>
  <si>
    <t xml:space="preserve">      TRIESTE(TRS)：意大利</t>
  </si>
  <si>
    <t xml:space="preserve">      REJEKA（RIE):克罗地亚</t>
  </si>
  <si>
    <t xml:space="preserve">      VENICE（VCE）：意大利</t>
  </si>
  <si>
    <t>上海中远海运2024年9月上海港开航美加线班轮船期表</t>
  </si>
  <si>
    <t>AAC2</t>
  </si>
  <si>
    <t>IRIS2</t>
  </si>
  <si>
    <t>code</t>
  </si>
  <si>
    <t>VSL OP</t>
  </si>
  <si>
    <t>开航/周日</t>
  </si>
  <si>
    <r>
      <rPr>
        <sz val="10"/>
        <rFont val="Courier New"/>
        <charset val="134"/>
      </rPr>
      <t>LAS(16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</si>
  <si>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OAK(23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</si>
  <si>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AMS/VGM</t>
  </si>
  <si>
    <t>EVER LOADING</t>
  </si>
  <si>
    <t>QTY</t>
  </si>
  <si>
    <t>1132061E</t>
  </si>
  <si>
    <t>洋山四期</t>
  </si>
  <si>
    <t>EVER FORWARD</t>
  </si>
  <si>
    <t>NUU</t>
  </si>
  <si>
    <t>1133018E</t>
  </si>
  <si>
    <t>EVER LAUREL</t>
  </si>
  <si>
    <t>Q96</t>
  </si>
  <si>
    <t>1134065E</t>
  </si>
  <si>
    <t>EVER LIBERAL</t>
  </si>
  <si>
    <t>QQJ</t>
  </si>
  <si>
    <t>1135060E</t>
  </si>
  <si>
    <t>AAC4</t>
  </si>
  <si>
    <t>开航/周二</t>
  </si>
  <si>
    <t>LGB(13天)</t>
  </si>
  <si>
    <t>COSCO PORTUGAL</t>
  </si>
  <si>
    <t>069E</t>
  </si>
  <si>
    <t>068E</t>
  </si>
  <si>
    <t>CCT</t>
  </si>
  <si>
    <t>OOL</t>
  </si>
  <si>
    <t>OOCL POLAND</t>
  </si>
  <si>
    <t>046E</t>
  </si>
  <si>
    <t>045E</t>
  </si>
  <si>
    <t>NJ6</t>
  </si>
  <si>
    <t>OOCL MALAYSIA</t>
  </si>
  <si>
    <t>059E</t>
  </si>
  <si>
    <t>044E</t>
  </si>
  <si>
    <t>NH8</t>
  </si>
  <si>
    <t>华北/美西南航线 (NORTHCHINA/U.S.SOUTHWEST COAST EXPRESS SERVICE)  CEN  (DAY4)</t>
  </si>
  <si>
    <t>开航/周四</t>
  </si>
  <si>
    <t>PRR(21天)</t>
  </si>
  <si>
    <t>COSCO EUROPE</t>
  </si>
  <si>
    <t>CCE</t>
  </si>
  <si>
    <t>COSCO TAICANG</t>
  </si>
  <si>
    <t>CCK</t>
  </si>
  <si>
    <t>CSCL AUTUMN</t>
  </si>
  <si>
    <t>HCA</t>
  </si>
  <si>
    <t>上海港可能双挂，但本港出口货都按洋山一期码头操作</t>
  </si>
  <si>
    <t>CPNW</t>
  </si>
  <si>
    <r>
      <rPr>
        <sz val="10"/>
        <rFont val="Courier New"/>
        <charset val="134"/>
      </rPr>
      <t>PRR(11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</si>
  <si>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COSCO JEDDAH</t>
  </si>
  <si>
    <t>CAV</t>
  </si>
  <si>
    <t>2024/8/30 12:00PM</t>
  </si>
  <si>
    <t>COSCO AUCKLAND</t>
  </si>
  <si>
    <t>CAM</t>
  </si>
  <si>
    <t>2024/9/6 12:00PM</t>
  </si>
  <si>
    <r>
      <rPr>
        <sz val="10"/>
        <rFont val="楷体_GB2312"/>
        <charset val="134"/>
      </rPr>
      <t>CP</t>
    </r>
    <r>
      <rPr>
        <sz val="10"/>
        <rFont val="微软雅黑"/>
        <charset val="134"/>
      </rPr>
      <t>V</t>
    </r>
  </si>
  <si>
    <r>
      <rPr>
        <b/>
        <sz val="10"/>
        <rFont val="楷体_GB2312"/>
        <charset val="134"/>
      </rPr>
      <t>开航/周</t>
    </r>
    <r>
      <rPr>
        <b/>
        <sz val="10"/>
        <rFont val="宋体"/>
        <charset val="134"/>
      </rPr>
      <t>六</t>
    </r>
  </si>
  <si>
    <r>
      <rPr>
        <sz val="10"/>
        <rFont val="Courier New"/>
        <charset val="134"/>
      </rPr>
      <t>VAN(13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</si>
  <si>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SEA(16</t>
    </r>
    <r>
      <rPr>
        <sz val="10"/>
        <rFont val="微软雅黑"/>
        <charset val="134"/>
      </rPr>
      <t>天）</t>
    </r>
  </si>
  <si>
    <t>COSCO VENICE</t>
  </si>
  <si>
    <t>CFE</t>
  </si>
  <si>
    <t xml:space="preserve"> 2024/9/3  12:00PM</t>
  </si>
  <si>
    <t>COSCO SANTOS</t>
  </si>
  <si>
    <t>CFB</t>
  </si>
  <si>
    <t xml:space="preserve"> 2024/9/18 12:00PM</t>
  </si>
  <si>
    <r>
      <rPr>
        <sz val="9"/>
        <rFont val="Times New Roman"/>
        <charset val="134"/>
      </rPr>
      <t>EPNW</t>
    </r>
    <r>
      <rPr>
        <sz val="9"/>
        <color rgb="FFFF0000"/>
        <rFont val="宋体"/>
        <charset val="134"/>
      </rPr>
      <t>（上海港不接货）</t>
    </r>
  </si>
  <si>
    <t>开航/周三</t>
  </si>
  <si>
    <r>
      <rPr>
        <sz val="10"/>
        <rFont val="Courier New"/>
        <charset val="134"/>
      </rPr>
      <t>TIW(14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</si>
  <si>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VAN(18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</si>
  <si>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外高桥二期</t>
  </si>
  <si>
    <t>本港不接货</t>
  </si>
  <si>
    <t>EVER SUMMIT</t>
  </si>
  <si>
    <t>0035N</t>
  </si>
  <si>
    <t>102N</t>
  </si>
  <si>
    <t>R76</t>
  </si>
  <si>
    <t>0035119N</t>
  </si>
  <si>
    <t>VAN 9/29</t>
  </si>
  <si>
    <t>TIW 10/2</t>
  </si>
  <si>
    <t>EVER SALUTE</t>
  </si>
  <si>
    <t>0037N</t>
  </si>
  <si>
    <t>118N</t>
  </si>
  <si>
    <t>QJ9</t>
  </si>
  <si>
    <t>0037118N</t>
  </si>
  <si>
    <t>EVER SHINE</t>
  </si>
  <si>
    <t>0039N</t>
  </si>
  <si>
    <t>130N</t>
  </si>
  <si>
    <t>Q01</t>
  </si>
  <si>
    <t>0039144N</t>
  </si>
  <si>
    <t>MPNW</t>
  </si>
  <si>
    <t>开航/周五</t>
  </si>
  <si>
    <r>
      <rPr>
        <sz val="10"/>
        <rFont val="Courier New"/>
        <charset val="134"/>
      </rPr>
      <t>SEA(16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</si>
  <si>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VAN(19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</si>
  <si>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CMA CGM ENDURANCE</t>
  </si>
  <si>
    <t>0TNDNS1MA</t>
  </si>
  <si>
    <t>MWD</t>
  </si>
  <si>
    <t>0TNDNS</t>
  </si>
  <si>
    <t>VAN 9/23</t>
  </si>
  <si>
    <t>SEA 9/25</t>
  </si>
  <si>
    <t>ALS LUNA</t>
  </si>
  <si>
    <t>0TNDPS1MA</t>
  </si>
  <si>
    <t>MVC</t>
  </si>
  <si>
    <t>0TNDPS</t>
  </si>
  <si>
    <t>SEA 10/2</t>
  </si>
  <si>
    <t>CMA CGM LITANI</t>
  </si>
  <si>
    <t>0TNDRS1MA</t>
  </si>
  <si>
    <t>QZH</t>
  </si>
  <si>
    <t>0TNDRS</t>
  </si>
  <si>
    <t>APL CHONGQING</t>
  </si>
  <si>
    <t>0TNDTS1MA</t>
  </si>
  <si>
    <t>NM1</t>
  </si>
  <si>
    <t>0TNDTS</t>
  </si>
  <si>
    <t>AWE1  （挂靠洋山一期）</t>
  </si>
  <si>
    <r>
      <rPr>
        <sz val="10"/>
        <rFont val="Courier New"/>
        <charset val="134"/>
      </rPr>
      <t>SAV(31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</si>
  <si>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CHS(33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</si>
  <si>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BOS(35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</si>
  <si>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NYC(37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</si>
  <si>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EVER FOND</t>
  </si>
  <si>
    <t>M55</t>
  </si>
  <si>
    <t>1177015E</t>
  </si>
  <si>
    <t>OMIT</t>
  </si>
  <si>
    <t>EVER LEADING</t>
  </si>
  <si>
    <t>QZ8</t>
  </si>
  <si>
    <t>1178072E</t>
  </si>
  <si>
    <t>EVER FIT</t>
  </si>
  <si>
    <t>NXP</t>
  </si>
  <si>
    <t>1179018E</t>
  </si>
  <si>
    <t>EVER FORE</t>
  </si>
  <si>
    <t>NS2</t>
  </si>
  <si>
    <t>1180015E</t>
  </si>
  <si>
    <t>AWE2 (DAY2)</t>
  </si>
  <si>
    <t>NYC(26天)</t>
  </si>
  <si>
    <t>ORF(30天)</t>
  </si>
  <si>
    <t>SAV(33天)</t>
  </si>
  <si>
    <t>COSCO SHIPPING LOTUS</t>
  </si>
  <si>
    <t>025E</t>
  </si>
  <si>
    <t>CJM</t>
  </si>
  <si>
    <t>COSCO SHIPPING ROSE</t>
  </si>
  <si>
    <t>037E</t>
  </si>
  <si>
    <t>CJI</t>
  </si>
  <si>
    <t>COSCO PRIDE</t>
  </si>
  <si>
    <t>080E</t>
  </si>
  <si>
    <t>TAH</t>
  </si>
  <si>
    <t>AWE4</t>
  </si>
  <si>
    <r>
      <rPr>
        <sz val="10"/>
        <rFont val="Courier New"/>
        <charset val="134"/>
      </rPr>
      <t>NYC(26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</si>
  <si>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SAV(31天)</t>
  </si>
  <si>
    <t>CHS(33天)</t>
  </si>
  <si>
    <t>COSCO DEVELOPMENT</t>
  </si>
  <si>
    <t>TAJ</t>
  </si>
  <si>
    <t>OOCL KOREA</t>
  </si>
  <si>
    <t>NJ5</t>
  </si>
  <si>
    <t>COSCO SHIPPING AZALEA</t>
  </si>
  <si>
    <t>CJH</t>
  </si>
  <si>
    <t>OOCL BERLIN</t>
  </si>
  <si>
    <t>NJ1</t>
  </si>
  <si>
    <t>AWE7</t>
  </si>
  <si>
    <r>
      <rPr>
        <sz val="10"/>
        <rFont val="Courier New"/>
        <charset val="134"/>
      </rPr>
      <t>ORF(27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</si>
  <si>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SAV</t>
    </r>
    <r>
      <rPr>
        <sz val="10"/>
        <rFont val="微软雅黑"/>
        <charset val="134"/>
      </rPr>
      <t>（31天）</t>
    </r>
  </si>
  <si>
    <r>
      <rPr>
        <sz val="10"/>
        <rFont val="Courier New"/>
        <charset val="134"/>
      </rPr>
      <t>CHS</t>
    </r>
    <r>
      <rPr>
        <sz val="10"/>
        <rFont val="微软雅黑"/>
        <charset val="134"/>
      </rPr>
      <t>（33天）</t>
    </r>
  </si>
  <si>
    <r>
      <rPr>
        <sz val="10"/>
        <rFont val="Courier New"/>
        <charset val="134"/>
      </rPr>
      <t>MIA(35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</si>
  <si>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CMA CGM HYDRA</t>
  </si>
  <si>
    <t>0XR63E1MA</t>
  </si>
  <si>
    <t>QXM</t>
  </si>
  <si>
    <t>0XR63E</t>
  </si>
  <si>
    <t>CMA CGM RHONE</t>
  </si>
  <si>
    <t>0XR65E1MA</t>
  </si>
  <si>
    <t>026E</t>
  </si>
  <si>
    <t>QZD</t>
  </si>
  <si>
    <t>0XR65E</t>
  </si>
  <si>
    <t>CMA CGM BUTTERFLY</t>
  </si>
  <si>
    <t>0XR67E1MA</t>
  </si>
  <si>
    <t>081E</t>
  </si>
  <si>
    <t>Q5A</t>
  </si>
  <si>
    <t>0XR67E</t>
  </si>
  <si>
    <t xml:space="preserve">CMA CGM FIDELIO </t>
  </si>
  <si>
    <t>0XR69E1MA</t>
  </si>
  <si>
    <t>493E</t>
  </si>
  <si>
    <t>Q1B</t>
  </si>
  <si>
    <t>0XR69E</t>
  </si>
  <si>
    <t>CMA CGM TIGRIS</t>
  </si>
  <si>
    <t>0XR6BE1MA</t>
  </si>
  <si>
    <t>Q8B</t>
  </si>
  <si>
    <t>0XR6BE</t>
  </si>
  <si>
    <t>GME2  （挂靠洋山一期）</t>
  </si>
  <si>
    <r>
      <rPr>
        <sz val="10"/>
        <rFont val="Courier New"/>
        <charset val="134"/>
      </rPr>
      <t>HOU(29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</si>
  <si>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MOB(32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</si>
  <si>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MSY(35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</si>
  <si>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MIA(无确认不可订）</t>
  </si>
  <si>
    <t>CMA CGM SAMSON</t>
  </si>
  <si>
    <t>0PGITE1MA</t>
  </si>
  <si>
    <t>038E</t>
  </si>
  <si>
    <t>R2J</t>
  </si>
  <si>
    <t>0PGITE</t>
  </si>
  <si>
    <t>不可订</t>
  </si>
  <si>
    <t>CMA CGM THAMES</t>
  </si>
  <si>
    <t>0PGIVE1MA</t>
  </si>
  <si>
    <t>036E</t>
  </si>
  <si>
    <t>QZJ</t>
  </si>
  <si>
    <t>0PGIVE</t>
  </si>
  <si>
    <t>CMA CGM MELISANDE</t>
  </si>
  <si>
    <t>0PGIXE1MA</t>
  </si>
  <si>
    <t>R7G</t>
  </si>
  <si>
    <t>0PGIXE</t>
  </si>
  <si>
    <t>CMA CGM ALMAVIVA</t>
  </si>
  <si>
    <t>0PGIZE1MA</t>
  </si>
  <si>
    <t>Q2B</t>
  </si>
  <si>
    <t>0PGIZE</t>
  </si>
  <si>
    <t>远东/美湾快航(ASIA/GULF OF MEXICO EXPRESS) GME  (挂靠外高桥五期）</t>
  </si>
  <si>
    <t>开航/周一</t>
  </si>
  <si>
    <r>
      <rPr>
        <sz val="10"/>
        <rFont val="Courier New"/>
        <charset val="134"/>
      </rPr>
      <t>HOU(32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</si>
  <si>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MOB(36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</si>
  <si>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TPA(38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</si>
  <si>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OOCL SOUTHAMPTON</t>
  </si>
  <si>
    <t>QBQ</t>
  </si>
  <si>
    <t>外高桥五期</t>
  </si>
  <si>
    <t>OOCL TOKYO</t>
  </si>
  <si>
    <t>ND2</t>
  </si>
  <si>
    <t>OOCL ASIA</t>
  </si>
  <si>
    <t>N02</t>
  </si>
  <si>
    <t>XIN MEI ZHOU</t>
  </si>
  <si>
    <t>RXP</t>
  </si>
  <si>
    <t xml:space="preserve">OOCL UTAH </t>
  </si>
  <si>
    <t>NK2</t>
  </si>
  <si>
    <r>
      <rPr>
        <sz val="10"/>
        <rFont val="楷体_GB2312"/>
        <charset val="134"/>
      </rPr>
      <t>AAC</t>
    </r>
    <r>
      <rPr>
        <sz val="10"/>
        <rFont val="微软雅黑"/>
        <charset val="134"/>
      </rPr>
      <t>X</t>
    </r>
  </si>
  <si>
    <t>COSCO ITALY</t>
  </si>
  <si>
    <t>074E</t>
  </si>
  <si>
    <t>CCR</t>
  </si>
  <si>
    <t xml:space="preserve">1、各航线24小时申报截止时间以上海中货网站公布为准，具体请参链接https://efforts.cosfresh.com/web/multi_browser_indexs.htm：如遇船期调整，会及时更新截止时间。 </t>
  </si>
  <si>
    <t>上海港码头查询网站：港航纵横 http://www.hb56.com/</t>
  </si>
  <si>
    <t>3、班期若有调整，以最新通知为准。</t>
  </si>
  <si>
    <t>4、我司自有船截关时间为船靠前6小时。</t>
  </si>
  <si>
    <t xml:space="preserve">  注意:AMS截止时间以船代公布的时间为准,船期表上只作参考,具体时间可查询https://efforts.cosfresh.com/web/multi_browser_indexs.htm</t>
  </si>
  <si>
    <t>LGB:LONG BEACH /OAK:OAKLAND /LAS:LOS ANGELES -- 提供美西及美西中转IPI服务</t>
  </si>
  <si>
    <t>PRR:PRINCE RUPERT /VCR:VANCOUVER /SEA:SEATTLE  /TIW:TACOMA -- 提供美西北及加拿大中转IPI服务</t>
  </si>
  <si>
    <t>NYC:NEW YORK /SAV:SAVANNAH /BOS:BOSTON /ORF:NORFOLK /CHS:CHARLESTON /HOU:HOUSTON -- 提供美东及美东中转RIPI服务</t>
  </si>
  <si>
    <t xml:space="preserve">MOB:Mobile/MSY:New Orleans/MIA:Miami/JAX:Jacksonville
</t>
  </si>
  <si>
    <t>注意：若需使用美国、加拿大铁路，但单票提单20‘订舱为奇数，因此产生的单个20’滞留延误风险需由客户自行承担。</t>
  </si>
  <si>
    <r>
      <rPr>
        <b/>
        <sz val="14"/>
        <rFont val="楷体_GB2312"/>
        <charset val="134"/>
      </rPr>
      <t>上海中远海运集装箱运输有限公司202</t>
    </r>
    <r>
      <rPr>
        <b/>
        <sz val="14"/>
        <rFont val="宋体"/>
        <charset val="134"/>
      </rPr>
      <t>4</t>
    </r>
    <r>
      <rPr>
        <b/>
        <sz val="14"/>
        <rFont val="楷体_GB2312"/>
        <charset val="134"/>
      </rPr>
      <t>年</t>
    </r>
    <r>
      <rPr>
        <b/>
        <sz val="14"/>
        <rFont val="宋体"/>
        <charset val="134"/>
      </rPr>
      <t>9</t>
    </r>
    <r>
      <rPr>
        <b/>
        <sz val="14"/>
        <rFont val="楷体_GB2312"/>
        <charset val="134"/>
      </rPr>
      <t>月上海港开航日本线、台湾班轮船期表</t>
    </r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</si>
  <si>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Courier New"/>
        <charset val="134"/>
      </rPr>
      <t xml:space="preserve"> (</t>
    </r>
    <r>
      <rPr>
        <sz val="10"/>
        <rFont val="楷体_GB2312"/>
        <charset val="134"/>
      </rPr>
      <t>上海周二关西航线</t>
    </r>
    <r>
      <rPr>
        <sz val="10"/>
        <rFont val="Courier New"/>
        <charset val="134"/>
      </rPr>
      <t xml:space="preserve">  SHA06 TUE. KANSAI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SKS2) </t>
    </r>
    <r>
      <rPr>
        <sz val="10"/>
        <rFont val="楷体_GB2312"/>
        <charset val="134"/>
      </rPr>
      <t>外一</t>
    </r>
    <r>
      <rPr>
        <sz val="10"/>
        <rFont val="Courier New"/>
        <charset val="134"/>
      </rPr>
      <t xml:space="preserve"> </t>
    </r>
  </si>
  <si>
    <r>
      <rPr>
        <sz val="10"/>
        <rFont val="楷体_GB2312"/>
        <charset val="134"/>
      </rPr>
      <t>船</t>
    </r>
    <r>
      <rPr>
        <sz val="10"/>
        <rFont val="Times New Roman"/>
        <charset val="134"/>
      </rPr>
      <t xml:space="preserve">    </t>
    </r>
    <r>
      <rPr>
        <sz val="10"/>
        <rFont val="楷体_GB2312"/>
        <charset val="134"/>
      </rPr>
      <t>名</t>
    </r>
  </si>
  <si>
    <t>航次</t>
  </si>
  <si>
    <t>IRIS船舶代码</t>
  </si>
  <si>
    <t>IRIS 航次</t>
  </si>
  <si>
    <t>OSA40</t>
  </si>
  <si>
    <t>UKB40</t>
  </si>
  <si>
    <t>JP24</t>
  </si>
  <si>
    <t>QING YUN HE</t>
  </si>
  <si>
    <t>664E</t>
  </si>
  <si>
    <t>CIH</t>
  </si>
  <si>
    <t>青云河</t>
  </si>
  <si>
    <t>CANCEL</t>
  </si>
  <si>
    <t>SHI SHANG 18</t>
  </si>
  <si>
    <t>QYQ</t>
  </si>
  <si>
    <t>石商18</t>
  </si>
  <si>
    <r>
      <rPr>
        <sz val="10"/>
        <color rgb="FFFF0000"/>
        <rFont val="楷体_GB2312"/>
        <charset val="134"/>
      </rPr>
      <t>上海</t>
    </r>
    <r>
      <rPr>
        <sz val="10"/>
        <color rgb="FFFF0000"/>
        <rFont val="Courier New"/>
        <charset val="134"/>
      </rPr>
      <t>/</t>
    </r>
    <r>
      <rPr>
        <sz val="10"/>
        <color rgb="FFFF0000"/>
        <rFont val="楷体_GB2312"/>
        <charset val="134"/>
      </rPr>
      <t>日本线</t>
    </r>
    <r>
      <rPr>
        <sz val="10"/>
        <color rgb="FFFF0000"/>
        <rFont val="Courier New"/>
        <charset val="134"/>
      </rPr>
      <t xml:space="preserve"> </t>
    </r>
    <r>
      <rPr>
        <b/>
        <sz val="10"/>
        <color rgb="FFFF0000"/>
        <rFont val="楷体_GB2312"/>
        <charset val="134"/>
      </rPr>
      <t>泛亚</t>
    </r>
    <r>
      <rPr>
        <sz val="10"/>
        <color rgb="FFFF0000"/>
        <rFont val="Courier New"/>
        <charset val="134"/>
      </rPr>
      <t xml:space="preserve"> </t>
    </r>
    <r>
      <rPr>
        <sz val="10"/>
        <color rgb="FFFF0000"/>
        <rFont val="楷体_GB2312"/>
        <charset val="134"/>
      </rPr>
      <t>（上海绿快关东航线</t>
    </r>
    <r>
      <rPr>
        <sz val="10"/>
        <color rgb="FFFF0000"/>
        <rFont val="Courier New"/>
        <charset val="134"/>
      </rPr>
      <t xml:space="preserve"> SHA07 GREEN EXPRESS KANTO SEVICE)</t>
    </r>
    <r>
      <rPr>
        <sz val="10"/>
        <color rgb="FFFF0000"/>
        <rFont val="楷体_GB2312"/>
        <charset val="134"/>
      </rPr>
      <t>（</t>
    </r>
    <r>
      <rPr>
        <sz val="10"/>
        <color rgb="FFFF0000"/>
        <rFont val="Courier New"/>
        <charset val="134"/>
      </rPr>
      <t xml:space="preserve">SKT2) </t>
    </r>
    <r>
      <rPr>
        <sz val="10"/>
        <color rgb="FFFF0000"/>
        <rFont val="楷体_GB2312"/>
        <charset val="134"/>
      </rPr>
      <t>外五</t>
    </r>
  </si>
  <si>
    <t>TYO46</t>
  </si>
  <si>
    <t>YOK01</t>
  </si>
  <si>
    <t>ASIATIC QUEST</t>
  </si>
  <si>
    <t>2435E</t>
  </si>
  <si>
    <t>MHB</t>
  </si>
  <si>
    <t>泛亚瑞丰</t>
  </si>
  <si>
    <t>666E</t>
  </si>
  <si>
    <t>BLANK</t>
  </si>
  <si>
    <t>SKT2-CIH-668 E</t>
  </si>
  <si>
    <t>SKT2-CIH-667 E</t>
  </si>
  <si>
    <t>SKT5-MLV-055 E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</si>
  <si>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（周四关东航线 </t>
    </r>
    <r>
      <rPr>
        <sz val="10"/>
        <rFont val="Courier New"/>
        <charset val="134"/>
      </rPr>
      <t xml:space="preserve">SHA07 THU. KANTO SERVICE)(SKT4) </t>
    </r>
    <r>
      <rPr>
        <sz val="10"/>
        <rFont val="楷体_GB2312"/>
        <charset val="134"/>
      </rPr>
      <t>外五</t>
    </r>
  </si>
  <si>
    <t>YOK41</t>
  </si>
  <si>
    <t>TYO45</t>
  </si>
  <si>
    <t>SNL NANJING</t>
  </si>
  <si>
    <t>MUE</t>
  </si>
  <si>
    <t>中外运南京</t>
  </si>
  <si>
    <t>SINOTRANS SHANGHAI</t>
  </si>
  <si>
    <t>SWI</t>
  </si>
  <si>
    <t>中外运上海</t>
  </si>
  <si>
    <r>
      <rPr>
        <sz val="10"/>
        <color rgb="FFFF0000"/>
        <rFont val="楷体_GB2312"/>
        <charset val="134"/>
      </rPr>
      <t xml:space="preserve">上海/日本线 </t>
    </r>
    <r>
      <rPr>
        <b/>
        <sz val="10"/>
        <color rgb="FFFF0000"/>
        <rFont val="楷体_GB2312"/>
        <charset val="134"/>
      </rPr>
      <t>泛亚</t>
    </r>
    <r>
      <rPr>
        <sz val="10"/>
        <color rgb="FFFF0000"/>
        <rFont val="楷体_GB2312"/>
        <charset val="134"/>
      </rPr>
      <t xml:space="preserve">（上海周五关东航线 </t>
    </r>
    <r>
      <rPr>
        <sz val="10"/>
        <color rgb="FFFF0000"/>
        <rFont val="Courier New"/>
        <charset val="134"/>
      </rPr>
      <t xml:space="preserve">SHA07 FRI. KANTO SERVICE)(SKT5) </t>
    </r>
    <r>
      <rPr>
        <sz val="10"/>
        <color rgb="FFFF0000"/>
        <rFont val="楷体_GB2312"/>
        <charset val="134"/>
      </rPr>
      <t>外五</t>
    </r>
  </si>
  <si>
    <t>CONSIGNIA</t>
  </si>
  <si>
    <t>MLV</t>
  </si>
  <si>
    <t>泛亚康宁</t>
  </si>
  <si>
    <t>WES SINA</t>
  </si>
  <si>
    <t>RY2</t>
  </si>
  <si>
    <t>泛亚新浪</t>
  </si>
  <si>
    <t>SKT5-MLV-054 E</t>
  </si>
  <si>
    <t xml:space="preserve">SKT5-RY2-380 E 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</si>
  <si>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>（上海周五名古屋航线</t>
    </r>
    <r>
      <rPr>
        <sz val="10"/>
        <rFont val="Courier New"/>
        <charset val="134"/>
      </rPr>
      <t xml:space="preserve"> SHA07 FRI.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SNG5) </t>
    </r>
    <r>
      <rPr>
        <sz val="10"/>
        <rFont val="楷体_GB2312"/>
        <charset val="134"/>
      </rPr>
      <t>外五</t>
    </r>
  </si>
  <si>
    <t>NGO02</t>
  </si>
  <si>
    <t>SIRI BHUM</t>
  </si>
  <si>
    <t>A98</t>
  </si>
  <si>
    <t>中外运瑞安</t>
  </si>
  <si>
    <t>SNG5-MUE-033 E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</si>
  <si>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 (上海周六关西航线 </t>
    </r>
    <r>
      <rPr>
        <sz val="10"/>
        <rFont val="Courier New"/>
        <charset val="134"/>
      </rPr>
      <t>SHA06 SAT. KANSAI SERVICE)</t>
    </r>
    <r>
      <rPr>
        <sz val="10"/>
        <rFont val="楷体_GB2312"/>
        <charset val="134"/>
      </rPr>
      <t>(</t>
    </r>
    <r>
      <rPr>
        <sz val="10"/>
        <rFont val="Courier New"/>
        <charset val="134"/>
      </rPr>
      <t>SKS6</t>
    </r>
    <r>
      <rPr>
        <sz val="10"/>
        <rFont val="楷体_GB2312"/>
        <charset val="134"/>
      </rPr>
      <t>) 外一</t>
    </r>
  </si>
  <si>
    <t>TKY01</t>
  </si>
  <si>
    <t>SKS6-MHB-109 E</t>
  </si>
  <si>
    <r>
      <rPr>
        <sz val="10"/>
        <color rgb="FFFF0000"/>
        <rFont val="楷体_GB2312"/>
        <charset val="134"/>
      </rPr>
      <t xml:space="preserve">上海/日本线 </t>
    </r>
    <r>
      <rPr>
        <b/>
        <sz val="10"/>
        <color rgb="FFFF0000"/>
        <rFont val="楷体_GB2312"/>
        <charset val="134"/>
      </rPr>
      <t>泛亚</t>
    </r>
    <r>
      <rPr>
        <sz val="10"/>
        <color rgb="FFFF0000"/>
        <rFont val="楷体_GB2312"/>
        <charset val="134"/>
      </rPr>
      <t xml:space="preserve">（上海周六关东航线 </t>
    </r>
    <r>
      <rPr>
        <sz val="10"/>
        <color rgb="FFFF0000"/>
        <rFont val="Courier New"/>
        <charset val="134"/>
      </rPr>
      <t xml:space="preserve">SHA07 SAT.  KANTO SERVICE)(SKT6) </t>
    </r>
    <r>
      <rPr>
        <sz val="10"/>
        <color rgb="FFFF0000"/>
        <rFont val="楷体_GB2312"/>
        <charset val="134"/>
      </rPr>
      <t>外五</t>
    </r>
  </si>
  <si>
    <r>
      <rPr>
        <sz val="10"/>
        <color theme="1"/>
        <rFont val="楷体_GB2312"/>
        <charset val="134"/>
      </rPr>
      <t>船</t>
    </r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楷体_GB2312"/>
        <charset val="134"/>
      </rPr>
      <t>名</t>
    </r>
  </si>
  <si>
    <t>TYO03</t>
  </si>
  <si>
    <t xml:space="preserve">SKT6-RY2-380 E </t>
  </si>
  <si>
    <t>SKT6-RY2-381 E</t>
  </si>
  <si>
    <r>
      <rPr>
        <sz val="10"/>
        <rFont val="楷体_GB2312"/>
        <charset val="134"/>
      </rPr>
      <t xml:space="preserve">上海/日本线 外运/海丰（上海九州航线 </t>
    </r>
    <r>
      <rPr>
        <sz val="10"/>
        <rFont val="Courier New"/>
        <charset val="134"/>
      </rPr>
      <t xml:space="preserve">SHA05 SAT. SKYSHU SERVICE)(SKY1) </t>
    </r>
    <r>
      <rPr>
        <sz val="10"/>
        <rFont val="楷体_GB2312"/>
        <charset val="134"/>
      </rPr>
      <t>外四</t>
    </r>
  </si>
  <si>
    <t>HKT03</t>
  </si>
  <si>
    <t>MOJ03</t>
  </si>
  <si>
    <t>SINOTRANS OSAKA</t>
  </si>
  <si>
    <t>QP8</t>
  </si>
  <si>
    <t>中外运大阪</t>
  </si>
  <si>
    <t>HAI FENG HAI KOU</t>
  </si>
  <si>
    <t>M14</t>
  </si>
  <si>
    <t>海丰海口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</si>
  <si>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（上海周日名古屋航线</t>
    </r>
    <r>
      <rPr>
        <sz val="10"/>
        <rFont val="Courier New"/>
        <charset val="134"/>
      </rPr>
      <t xml:space="preserve"> SHA07 SUN.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SNG7) </t>
    </r>
    <r>
      <rPr>
        <sz val="10"/>
        <rFont val="楷体_GB2312"/>
        <charset val="134"/>
      </rPr>
      <t>外五</t>
    </r>
  </si>
  <si>
    <t>IBN AL ABBAR</t>
  </si>
  <si>
    <t>RNG</t>
  </si>
  <si>
    <t>安博尔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</si>
  <si>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 (上海周日关东航线 </t>
    </r>
    <r>
      <rPr>
        <sz val="10"/>
        <rFont val="Courier New"/>
        <charset val="134"/>
      </rPr>
      <t>SHA07 SUN. KANTO SERVICE)(SKT7</t>
    </r>
    <r>
      <rPr>
        <sz val="10"/>
        <rFont val="楷体_GB2312"/>
        <charset val="134"/>
      </rPr>
      <t>) 外五</t>
    </r>
  </si>
  <si>
    <t>TYO42</t>
  </si>
  <si>
    <t>TBA</t>
  </si>
  <si>
    <t>UKB45</t>
  </si>
  <si>
    <t>A41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</si>
  <si>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（CTW2） 外五</t>
    </r>
  </si>
  <si>
    <t xml:space="preserve">IRIS 航次   </t>
  </si>
  <si>
    <t>KHH04</t>
  </si>
  <si>
    <t>TCH01</t>
  </si>
  <si>
    <t>KEL40</t>
  </si>
  <si>
    <t>HE BIN</t>
  </si>
  <si>
    <t>480S</t>
  </si>
  <si>
    <t>TN4</t>
  </si>
  <si>
    <t>河滨</t>
  </si>
  <si>
    <t>481S</t>
  </si>
  <si>
    <t>KEL40 9/11</t>
  </si>
  <si>
    <t>TCH01 9/12</t>
  </si>
  <si>
    <t>KHH04 9/13</t>
  </si>
  <si>
    <t>482S</t>
  </si>
  <si>
    <t>KEL40 9/18</t>
  </si>
  <si>
    <t>KHH04 9/19</t>
  </si>
  <si>
    <t>TCH01 9/20</t>
  </si>
  <si>
    <t>483S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</si>
  <si>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锦江</t>
    </r>
    <r>
      <rPr>
        <sz val="10"/>
        <rFont val="楷体_GB2312"/>
        <charset val="134"/>
      </rPr>
      <t>（CTW3） 外五</t>
    </r>
  </si>
  <si>
    <t>KEL02</t>
  </si>
  <si>
    <t>TCH03</t>
  </si>
  <si>
    <t>KHH06/KHH09</t>
  </si>
  <si>
    <t>JJ STAR</t>
  </si>
  <si>
    <t>QSY</t>
  </si>
  <si>
    <t>789S</t>
  </si>
  <si>
    <t>锦江之星</t>
  </si>
  <si>
    <t>790S</t>
  </si>
  <si>
    <t>791S</t>
  </si>
  <si>
    <t>792S</t>
  </si>
  <si>
    <r>
      <rPr>
        <sz val="9"/>
        <rFont val="Times New Roman"/>
        <charset val="134"/>
      </rPr>
      <t>GLORY OCEAN</t>
    </r>
    <r>
      <rPr>
        <sz val="9"/>
        <rFont val="宋体"/>
        <charset val="134"/>
      </rPr>
      <t>（外二）</t>
    </r>
  </si>
  <si>
    <t>RWC</t>
  </si>
  <si>
    <t>海华东京</t>
  </si>
  <si>
    <t>KEL08  10/5</t>
  </si>
  <si>
    <t>KHH05 10/7</t>
  </si>
  <si>
    <r>
      <rPr>
        <b/>
        <sz val="12"/>
        <rFont val="宋体"/>
        <charset val="134"/>
      </rPr>
      <t>明东码头相关链接：</t>
    </r>
    <r>
      <rPr>
        <b/>
        <sz val="12"/>
        <rFont val="Times New Roman"/>
        <charset val="134"/>
      </rPr>
      <t>http://www.fob001.cn/wg5new.php</t>
    </r>
  </si>
  <si>
    <r>
      <rPr>
        <b/>
        <sz val="12"/>
        <rFont val="宋体"/>
        <charset val="134"/>
      </rPr>
      <t>振东码头相关链接：</t>
    </r>
    <r>
      <rPr>
        <b/>
        <sz val="12"/>
        <rFont val="Times New Roman"/>
        <charset val="134"/>
      </rPr>
      <t>http://www.sipgzct.com/wat/controllerServlet.do?method=getinputmode</t>
    </r>
  </si>
  <si>
    <r>
      <rPr>
        <b/>
        <sz val="12"/>
        <rFont val="宋体"/>
        <charset val="134"/>
      </rPr>
      <t>沪东码头相关链接：</t>
    </r>
    <r>
      <rPr>
        <b/>
        <sz val="12"/>
        <rFont val="Times New Roman"/>
        <charset val="134"/>
      </rPr>
      <t>http://www.sect.com.cn/hdwbs/webpages/index.jsp</t>
    </r>
  </si>
  <si>
    <r>
      <rPr>
        <b/>
        <sz val="12"/>
        <rFont val="Times New Roman"/>
        <charset val="134"/>
      </rPr>
      <t>1</t>
    </r>
    <r>
      <rPr>
        <b/>
        <sz val="12"/>
        <rFont val="宋体"/>
        <charset val="134"/>
      </rPr>
      <t>、我司自有船截关时间为船靠前</t>
    </r>
    <r>
      <rPr>
        <b/>
        <sz val="12"/>
        <rFont val="Times New Roman"/>
        <charset val="134"/>
      </rPr>
      <t>6</t>
    </r>
    <r>
      <rPr>
        <b/>
        <sz val="12"/>
        <rFont val="宋体"/>
        <charset val="134"/>
      </rPr>
      <t>小时。</t>
    </r>
  </si>
  <si>
    <r>
      <rPr>
        <b/>
        <sz val="12"/>
        <rFont val="Times New Roman"/>
        <charset val="134"/>
      </rPr>
      <t>2</t>
    </r>
    <r>
      <rPr>
        <b/>
        <sz val="12"/>
        <rFont val="宋体"/>
        <charset val="134"/>
      </rPr>
      <t>、班期若有调整，以最新通知为准。</t>
    </r>
  </si>
  <si>
    <t>上海中远海运集装箱运输有限公司2024年9月上海港开航东南亚线班轮船期表</t>
  </si>
  <si>
    <t>上海/东南亚线（CME）外五</t>
  </si>
  <si>
    <t>船名</t>
  </si>
  <si>
    <t>IRIS CODE</t>
  </si>
  <si>
    <t>IRIS航次</t>
  </si>
  <si>
    <t>SIN02</t>
  </si>
  <si>
    <t>PKG03</t>
  </si>
  <si>
    <t>PEN01</t>
  </si>
  <si>
    <t>VGM CUTOFF</t>
  </si>
  <si>
    <t>XIN HUI ZHOU</t>
  </si>
  <si>
    <t>192S</t>
  </si>
  <si>
    <t>QSJ</t>
  </si>
  <si>
    <t>CSE</t>
  </si>
  <si>
    <t>XIN HANG ZHOU</t>
  </si>
  <si>
    <t>198S</t>
  </si>
  <si>
    <t>Q40</t>
  </si>
  <si>
    <t>XIN QUAN ZHOU</t>
  </si>
  <si>
    <t>134S</t>
  </si>
  <si>
    <t>Q6I</t>
  </si>
  <si>
    <t>XIN XU ZHOU</t>
  </si>
  <si>
    <t>168S</t>
  </si>
  <si>
    <t>R3N</t>
  </si>
  <si>
    <t>193S</t>
  </si>
  <si>
    <t>上海/东南亚线 （CKI） 外五</t>
  </si>
  <si>
    <t>JKT01</t>
  </si>
  <si>
    <t>SUB02</t>
  </si>
  <si>
    <t>SGN08</t>
  </si>
  <si>
    <t>KMTC JAKARTA</t>
  </si>
  <si>
    <t>2409S</t>
  </si>
  <si>
    <t>MQY</t>
  </si>
  <si>
    <t>011S</t>
  </si>
  <si>
    <t>KMTC</t>
  </si>
  <si>
    <t>KMTC SHANGHAI</t>
  </si>
  <si>
    <t>2412S</t>
  </si>
  <si>
    <t>AJF</t>
  </si>
  <si>
    <t>020S</t>
  </si>
  <si>
    <t>KMTC HAIPHONG</t>
  </si>
  <si>
    <t>2415S</t>
  </si>
  <si>
    <t>MJD</t>
  </si>
  <si>
    <t>005S</t>
  </si>
  <si>
    <t>KMTC MANILA</t>
  </si>
  <si>
    <t>2407S</t>
  </si>
  <si>
    <t>MOX</t>
  </si>
  <si>
    <t>009S</t>
  </si>
  <si>
    <t>BLANK VOYAGE</t>
  </si>
  <si>
    <t>注：挂靠码头详情请见港口代码sheet</t>
  </si>
  <si>
    <t>上海/印尼航线 （CTI1） 外二</t>
  </si>
  <si>
    <t>周三</t>
  </si>
  <si>
    <t>SUB04</t>
  </si>
  <si>
    <t>DVO02</t>
  </si>
  <si>
    <t xml:space="preserve">VGM CUTOFF </t>
  </si>
  <si>
    <t>CARMEL I</t>
  </si>
  <si>
    <t>26S</t>
  </si>
  <si>
    <t>D03</t>
  </si>
  <si>
    <t>003S</t>
  </si>
  <si>
    <t>GSL</t>
  </si>
  <si>
    <t>COSCO HOUSTON</t>
  </si>
  <si>
    <t>119S</t>
  </si>
  <si>
    <t>CAN</t>
  </si>
  <si>
    <t>YM EFFICIENCY</t>
  </si>
  <si>
    <t>184S</t>
  </si>
  <si>
    <t>RBD</t>
  </si>
  <si>
    <t>YML</t>
  </si>
  <si>
    <t>XIN BEI LUN</t>
  </si>
  <si>
    <t>266S</t>
  </si>
  <si>
    <t>RIG</t>
  </si>
  <si>
    <t>218S</t>
  </si>
  <si>
    <t>STAMATIS B</t>
  </si>
  <si>
    <t>278S</t>
  </si>
  <si>
    <t>QRW</t>
  </si>
  <si>
    <t>033S</t>
  </si>
  <si>
    <t>上海/泰国 （CT2） 外五</t>
  </si>
  <si>
    <t>LCH05</t>
  </si>
  <si>
    <t>XIN WU HAN</t>
  </si>
  <si>
    <t>RSS</t>
  </si>
  <si>
    <t>XIN NAN SHA</t>
  </si>
  <si>
    <t>466S</t>
  </si>
  <si>
    <t>RZW</t>
  </si>
  <si>
    <t>XIN RI ZHAO</t>
  </si>
  <si>
    <t>367S</t>
  </si>
  <si>
    <t>RLN</t>
  </si>
  <si>
    <t>169S</t>
  </si>
  <si>
    <t>467S</t>
  </si>
  <si>
    <t>上海/泰国 （CT3） 外五</t>
  </si>
  <si>
    <t>LCH04</t>
  </si>
  <si>
    <t>LECANGS DOLPHIN</t>
  </si>
  <si>
    <t>0XSL1S</t>
  </si>
  <si>
    <t>MMM</t>
  </si>
  <si>
    <t>015S</t>
  </si>
  <si>
    <t>CNC</t>
  </si>
  <si>
    <t>ANBIEN SKY</t>
  </si>
  <si>
    <t>0XSL3S</t>
  </si>
  <si>
    <t>D21</t>
  </si>
  <si>
    <t>002S</t>
  </si>
  <si>
    <t>KUO LONG</t>
  </si>
  <si>
    <t>0XSL5S</t>
  </si>
  <si>
    <t>NW8</t>
  </si>
  <si>
    <t>018S</t>
  </si>
  <si>
    <t>CNC MARS</t>
  </si>
  <si>
    <t>0XSL7S</t>
  </si>
  <si>
    <t>NPZ</t>
  </si>
  <si>
    <t>046S</t>
  </si>
  <si>
    <t>MONICA</t>
  </si>
  <si>
    <t>0XSL9S</t>
  </si>
  <si>
    <t>MZD</t>
  </si>
  <si>
    <t>004S</t>
  </si>
  <si>
    <r>
      <rPr>
        <b/>
        <sz val="12"/>
        <rFont val="宋体"/>
        <charset val="134"/>
        <scheme val="minor"/>
      </rPr>
      <t>上海/越南 （CV1）</t>
    </r>
    <r>
      <rPr>
        <b/>
        <sz val="12"/>
        <color rgb="FFFF0000"/>
        <rFont val="宋体"/>
        <charset val="134"/>
        <scheme val="minor"/>
      </rPr>
      <t xml:space="preserve"> 外四</t>
    </r>
  </si>
  <si>
    <t>DAD01</t>
  </si>
  <si>
    <t>WAN HAI 289</t>
  </si>
  <si>
    <t>S046</t>
  </si>
  <si>
    <t>MZL</t>
  </si>
  <si>
    <t>WHL</t>
  </si>
  <si>
    <t>WAN HAI 375</t>
  </si>
  <si>
    <t>S003</t>
  </si>
  <si>
    <t>D32</t>
  </si>
  <si>
    <t xml:space="preserve">INTERASIA ADVANCE </t>
  </si>
  <si>
    <t>S298</t>
  </si>
  <si>
    <t>RN7</t>
  </si>
  <si>
    <t>048S</t>
  </si>
  <si>
    <t>IAL</t>
  </si>
  <si>
    <t>S047</t>
  </si>
  <si>
    <t>S004</t>
  </si>
  <si>
    <t>注：CV1航线合作方船上海港公布船舶计划开航日期是每周五，请关注码头网站船舶实际靠离泊日期</t>
  </si>
  <si>
    <t>上海/越南 （CV2）外五</t>
  </si>
  <si>
    <t>ZHONG HANG SHENG</t>
  </si>
  <si>
    <t>177W</t>
  </si>
  <si>
    <t>TMM</t>
  </si>
  <si>
    <t>AS PAMELA</t>
  </si>
  <si>
    <t>069W</t>
  </si>
  <si>
    <t>TBL</t>
  </si>
  <si>
    <t>MERATUS JAYAGIRI</t>
  </si>
  <si>
    <t>037W</t>
  </si>
  <si>
    <t>SPE</t>
  </si>
  <si>
    <t>HANSA FRESENBURG</t>
  </si>
  <si>
    <t>080W</t>
  </si>
  <si>
    <t>A4D</t>
  </si>
  <si>
    <t>178W</t>
  </si>
  <si>
    <t>上海/菲律宾 （CV5） 外五</t>
  </si>
  <si>
    <t>MNL01</t>
  </si>
  <si>
    <t>SFS01</t>
  </si>
  <si>
    <t>上海/海防 （SHX） 外五</t>
  </si>
  <si>
    <t>HPH44</t>
  </si>
  <si>
    <t>XCT01</t>
  </si>
  <si>
    <t>上海/马来西亚线 （NEW KCM2） 外二</t>
  </si>
  <si>
    <t>上海/柬埔寨线 （RBC2） 外一</t>
  </si>
  <si>
    <t>KOS01</t>
  </si>
  <si>
    <t>BKK02</t>
  </si>
  <si>
    <t>CAPE FORBY</t>
  </si>
  <si>
    <t>AUU</t>
  </si>
  <si>
    <t>AS FENJA</t>
  </si>
  <si>
    <t>072S</t>
  </si>
  <si>
    <t>TDI</t>
  </si>
  <si>
    <t>NATTHA BHUM</t>
  </si>
  <si>
    <t>025S</t>
  </si>
  <si>
    <t>MOZ</t>
  </si>
  <si>
    <t>019S</t>
  </si>
  <si>
    <t>RCL</t>
  </si>
  <si>
    <t>135S</t>
  </si>
  <si>
    <t>073S</t>
  </si>
  <si>
    <t>上海/马尼拉（CNP2） 外五</t>
  </si>
  <si>
    <t>MNL01（N）</t>
  </si>
  <si>
    <t>MNL02（S）</t>
  </si>
  <si>
    <t>SUBIC</t>
  </si>
  <si>
    <t>上海/马尼拉（CP8）外五</t>
  </si>
  <si>
    <t>MNL02（S)</t>
  </si>
  <si>
    <t>COLOMBO</t>
  </si>
  <si>
    <t>042S</t>
  </si>
  <si>
    <t>SZV</t>
  </si>
  <si>
    <t xml:space="preserve">CNC SERVAL </t>
  </si>
  <si>
    <t>0JVK6S</t>
  </si>
  <si>
    <t>NY3</t>
  </si>
  <si>
    <t>071S</t>
  </si>
  <si>
    <t>043S</t>
  </si>
  <si>
    <t>0JVKAS</t>
  </si>
  <si>
    <t>044S</t>
  </si>
  <si>
    <t>上海/印度航线（CIX3）外二</t>
  </si>
  <si>
    <t>CMB03</t>
  </si>
  <si>
    <t>NVA03</t>
  </si>
  <si>
    <t>PIP01</t>
  </si>
  <si>
    <t>上海/印巴线（PMX）外二</t>
  </si>
  <si>
    <t>PKG01</t>
  </si>
  <si>
    <t>KHI02（E）</t>
  </si>
  <si>
    <t>KHI03</t>
  </si>
  <si>
    <t>MUN01</t>
  </si>
  <si>
    <t>COSCO NEW YORK</t>
  </si>
  <si>
    <t>135W</t>
  </si>
  <si>
    <t>CBW</t>
  </si>
  <si>
    <t>WAN HAI 611</t>
  </si>
  <si>
    <t>W072</t>
  </si>
  <si>
    <t>Q8U</t>
  </si>
  <si>
    <t xml:space="preserve">XIN CHANG SHU </t>
  </si>
  <si>
    <t>QM3</t>
  </si>
  <si>
    <t>XIN FU ZHOU</t>
  </si>
  <si>
    <t>086W</t>
  </si>
  <si>
    <t>QJ3</t>
  </si>
  <si>
    <t>备注：KHI02=Karachi Int'l Container Terminal（进港代码:PKKCT） ; KHI03=KARACHI PICT（进港代码：PKKHI）</t>
  </si>
  <si>
    <t>远东-CHENNEI航线（FCS） 外二</t>
  </si>
  <si>
    <t>MAA03</t>
  </si>
  <si>
    <t>VTZ01</t>
  </si>
  <si>
    <t>SHINA</t>
  </si>
  <si>
    <t>009W</t>
  </si>
  <si>
    <t>NGD</t>
  </si>
  <si>
    <t>058W</t>
  </si>
  <si>
    <t>SMH</t>
  </si>
  <si>
    <t>ARAYA BHUM</t>
  </si>
  <si>
    <t>018W</t>
  </si>
  <si>
    <t>RFY</t>
  </si>
  <si>
    <t>148W</t>
  </si>
  <si>
    <t>KMTC MUMBAI</t>
  </si>
  <si>
    <t>2406W</t>
  </si>
  <si>
    <t>Q9K</t>
  </si>
  <si>
    <t>068W</t>
  </si>
  <si>
    <t>TSL</t>
  </si>
  <si>
    <t>CMA CGM PUCCINI</t>
  </si>
  <si>
    <t>0FDCTW1MA</t>
  </si>
  <si>
    <t>027W</t>
  </si>
  <si>
    <t>0FDCTW</t>
  </si>
  <si>
    <t>备注：上海本港没有固定舱位，需CASE BY CASE 单票申请舱位</t>
  </si>
  <si>
    <t>远东-CHENNAI航线（FCE） 外二</t>
  </si>
  <si>
    <t>HKG01</t>
  </si>
  <si>
    <t xml:space="preserve">MAA03 </t>
  </si>
  <si>
    <t>KUP01</t>
  </si>
  <si>
    <t>XIN WEN ZHOU</t>
  </si>
  <si>
    <t>164W</t>
  </si>
  <si>
    <t>QNN</t>
  </si>
  <si>
    <t>SEASPAN OSAKA</t>
  </si>
  <si>
    <t>019W</t>
  </si>
  <si>
    <t xml:space="preserve">RQL </t>
  </si>
  <si>
    <t>139W</t>
  </si>
  <si>
    <t>019WW</t>
  </si>
  <si>
    <t>ONE</t>
  </si>
  <si>
    <t>WAN HAI 508</t>
  </si>
  <si>
    <t>W207</t>
  </si>
  <si>
    <t>RFE</t>
  </si>
  <si>
    <t>207W</t>
  </si>
  <si>
    <t>OOCL SAVANNAH</t>
  </si>
  <si>
    <t>453W</t>
  </si>
  <si>
    <t>RQQ</t>
  </si>
  <si>
    <t>INTERASIA HORIZON</t>
  </si>
  <si>
    <t>W040</t>
  </si>
  <si>
    <t>QHZ</t>
  </si>
  <si>
    <t>140W</t>
  </si>
  <si>
    <t xml:space="preserve">备注：MAA为CHENNAI; KUP=Kattupalli
</t>
  </si>
  <si>
    <t>Eastern China / Western India - Weekly Service  （CI1 SERVICE） 外二</t>
  </si>
  <si>
    <t xml:space="preserve">NVA05（E） </t>
  </si>
  <si>
    <t>KHI04</t>
  </si>
  <si>
    <t>XIN YA ZHOU</t>
  </si>
  <si>
    <t>R56</t>
  </si>
  <si>
    <t>BEIJING</t>
  </si>
  <si>
    <t>T40</t>
  </si>
  <si>
    <t xml:space="preserve">OOCL ATLANTA </t>
  </si>
  <si>
    <t>161W</t>
  </si>
  <si>
    <t>NK3</t>
  </si>
  <si>
    <t>上海/印巴航线（AS1） 外二</t>
  </si>
  <si>
    <t>NVA02</t>
  </si>
  <si>
    <t>MUN03</t>
  </si>
  <si>
    <t>QCT01</t>
  </si>
  <si>
    <t>CMA CGM CENDRILLON</t>
  </si>
  <si>
    <t>0FFCLW1MA</t>
  </si>
  <si>
    <t>R4G</t>
  </si>
  <si>
    <t>043W</t>
  </si>
  <si>
    <t>0FFCLW</t>
  </si>
  <si>
    <t>10/5 NVA04</t>
  </si>
  <si>
    <t>APL MEXICO CITY</t>
  </si>
  <si>
    <t>0FFCNW1MA</t>
  </si>
  <si>
    <t>NV8</t>
  </si>
  <si>
    <t>012W</t>
  </si>
  <si>
    <t>0FFCNW</t>
  </si>
  <si>
    <t>10/12 NVA04</t>
  </si>
  <si>
    <t>APL ANTWERP</t>
  </si>
  <si>
    <t>0FFCPW1MA</t>
  </si>
  <si>
    <t>NN3</t>
  </si>
  <si>
    <t>048W</t>
  </si>
  <si>
    <t>0FFCPW</t>
  </si>
  <si>
    <t>CMA CGM DON PASCUALE</t>
  </si>
  <si>
    <t>0FFCRW1MA</t>
  </si>
  <si>
    <t>R3G</t>
  </si>
  <si>
    <t>036W</t>
  </si>
  <si>
    <t>0FFCRW</t>
  </si>
  <si>
    <t>10/26 NVA04</t>
  </si>
  <si>
    <t>APL MIAMI</t>
  </si>
  <si>
    <t>0FFCTW1MA</t>
  </si>
  <si>
    <t>NG1</t>
  </si>
  <si>
    <t>039W</t>
  </si>
  <si>
    <t>0FFCTW</t>
  </si>
  <si>
    <t>上海/印巴航线（CPX）外二</t>
  </si>
  <si>
    <t>KHI02</t>
  </si>
  <si>
    <t>YM EXPRESS</t>
  </si>
  <si>
    <t>084W</t>
  </si>
  <si>
    <t>R5I</t>
  </si>
  <si>
    <t>056W</t>
  </si>
  <si>
    <t xml:space="preserve">OOCL JAKARTA </t>
  </si>
  <si>
    <t>ROQ</t>
  </si>
  <si>
    <t>127W</t>
  </si>
  <si>
    <t>SPIL KARTINI</t>
  </si>
  <si>
    <t>064W</t>
  </si>
  <si>
    <t>RP6</t>
  </si>
  <si>
    <t>158W</t>
  </si>
  <si>
    <t>24064W</t>
  </si>
  <si>
    <t>YM EXCELLENCE</t>
  </si>
  <si>
    <t>R3E</t>
  </si>
  <si>
    <t>145W</t>
  </si>
  <si>
    <t>VANCOUVER</t>
  </si>
  <si>
    <t>035W</t>
  </si>
  <si>
    <t>RBE</t>
  </si>
  <si>
    <t>134W</t>
  </si>
  <si>
    <t>24035W</t>
  </si>
  <si>
    <t>上海/韩国线（周五班）（PUS/NGB/SHA/PUS WEEKLY SERVICE）（AK6） 外五</t>
  </si>
  <si>
    <t>PUS05</t>
  </si>
  <si>
    <t>KAN04</t>
  </si>
  <si>
    <t>QIYUNHE</t>
  </si>
  <si>
    <t>455E</t>
  </si>
  <si>
    <t>CKE</t>
  </si>
  <si>
    <t>456E</t>
  </si>
  <si>
    <t>457E</t>
  </si>
  <si>
    <t>458E</t>
  </si>
  <si>
    <t>上海/韩国线（周四班）（NGB/SHA/INCHON/WEEKLY SERVICE）（AK12） 外五</t>
  </si>
  <si>
    <t>INC04</t>
  </si>
  <si>
    <t>XIN MING ZHOU 20</t>
  </si>
  <si>
    <t>2437E</t>
  </si>
  <si>
    <t>QSF</t>
  </si>
  <si>
    <t>2439E</t>
  </si>
  <si>
    <t>2440E</t>
  </si>
  <si>
    <t>2441E</t>
  </si>
  <si>
    <t>COSCO SHIPPING LINES ASIA--EUROPE EXPRESS SERVICE-Loop3 （AEU3）  洋山1</t>
  </si>
  <si>
    <t>CNE</t>
  </si>
  <si>
    <t>CSF</t>
  </si>
  <si>
    <t>CSJ</t>
  </si>
  <si>
    <t>CSB</t>
  </si>
  <si>
    <t>上海/美东6线 （AWE6）  洋山1</t>
  </si>
  <si>
    <t>CMP05</t>
  </si>
  <si>
    <t>上海/美东2线（AWE2）  洋山1</t>
  </si>
  <si>
    <t>PUS83</t>
  </si>
  <si>
    <t>COSCO SHIPPING SAKURA</t>
  </si>
  <si>
    <t>027E</t>
  </si>
  <si>
    <t>CJK</t>
  </si>
  <si>
    <t>上海/新西兰（JKN）  外二</t>
  </si>
  <si>
    <t>GSL SYROS</t>
  </si>
  <si>
    <t>434S</t>
  </si>
  <si>
    <t>N19</t>
  </si>
  <si>
    <t>039S</t>
  </si>
  <si>
    <t>MSK</t>
  </si>
  <si>
    <t>NYK FUSHIMI</t>
  </si>
  <si>
    <t>127S</t>
  </si>
  <si>
    <t>QEA</t>
  </si>
  <si>
    <t>NYK FUTAGO</t>
  </si>
  <si>
    <t>096S</t>
  </si>
  <si>
    <t>QEB</t>
  </si>
  <si>
    <t>095S</t>
  </si>
  <si>
    <t>COSCO FELIXSTOWE</t>
  </si>
  <si>
    <t>190S</t>
  </si>
  <si>
    <t>CBM</t>
  </si>
  <si>
    <t>NAVIOS MIAMI</t>
  </si>
  <si>
    <t>179S</t>
  </si>
  <si>
    <t>RJT</t>
  </si>
  <si>
    <t>CYH  外五</t>
  </si>
  <si>
    <t>HPH46</t>
  </si>
  <si>
    <t>COSCO DURBAN</t>
  </si>
  <si>
    <t>139S</t>
  </si>
  <si>
    <t>CAT</t>
  </si>
  <si>
    <t>XIN YING KOU</t>
  </si>
  <si>
    <t>244S</t>
  </si>
  <si>
    <t>QSW</t>
  </si>
  <si>
    <t>COSCO COLOMBO</t>
  </si>
  <si>
    <t>122S</t>
  </si>
  <si>
    <t>CAP</t>
  </si>
  <si>
    <t>140S</t>
  </si>
  <si>
    <t>245S</t>
  </si>
  <si>
    <t>AS2 外二</t>
  </si>
  <si>
    <t>CMB01</t>
  </si>
  <si>
    <t>SIS1 外二</t>
  </si>
  <si>
    <t>XIN YAN TAI</t>
  </si>
  <si>
    <t>249S</t>
  </si>
  <si>
    <t>RW0</t>
  </si>
  <si>
    <t>243S</t>
  </si>
  <si>
    <t>CMA CGM GEORGE SAND</t>
  </si>
  <si>
    <t>1QAHCS</t>
  </si>
  <si>
    <t>M73</t>
  </si>
  <si>
    <t>022S</t>
  </si>
  <si>
    <t>XIN YAN TIAN</t>
  </si>
  <si>
    <t>RUS</t>
  </si>
  <si>
    <t>ZHONG GU TAI YUAN</t>
  </si>
  <si>
    <t>1QAHGS</t>
  </si>
  <si>
    <t>MXY</t>
  </si>
  <si>
    <t>006S</t>
  </si>
  <si>
    <t>250S</t>
  </si>
  <si>
    <t>CI2 外一</t>
  </si>
  <si>
    <t>COK01</t>
  </si>
  <si>
    <t>WAN HAI 501</t>
  </si>
  <si>
    <t>W250</t>
  </si>
  <si>
    <t>RXF</t>
  </si>
  <si>
    <t>248W</t>
  </si>
  <si>
    <t>9/27 NVA05</t>
  </si>
  <si>
    <t>INTERASIA MOMENTUM</t>
  </si>
  <si>
    <t>W049</t>
  </si>
  <si>
    <t>NTL</t>
  </si>
  <si>
    <t>020W</t>
  </si>
  <si>
    <t>WAN HAI 515</t>
  </si>
  <si>
    <t>W094</t>
  </si>
  <si>
    <t>QAJ</t>
  </si>
  <si>
    <t>074W</t>
  </si>
  <si>
    <t xml:space="preserve">WAN HAI 373 </t>
  </si>
  <si>
    <t>W003</t>
  </si>
  <si>
    <t>MZQ</t>
  </si>
  <si>
    <t>003W</t>
  </si>
  <si>
    <t xml:space="preserve">  明东码头相关链接：http://www.fob001.cn/wg5new.php</t>
  </si>
  <si>
    <t xml:space="preserve">  振东码头相关链接：http://www.sipgzct.com/wat/controllerServlet.do?method=getinputmode</t>
  </si>
  <si>
    <t xml:space="preserve">  沪东码头相关链接：http://www.sect.com.cn/hdwbs/webpages/index.jsp</t>
  </si>
  <si>
    <t>1、我司自有船截关时间为船靠前6小时。</t>
  </si>
  <si>
    <t>2、班期若有调整，以最新通知为准。</t>
  </si>
  <si>
    <t>上海中远海运集装箱运输有限公司2024年9月上海港开航亚太线班轮船期表</t>
  </si>
  <si>
    <t>中远海运集运中东快航(COSCON Middle East Express Service)(MEX)</t>
  </si>
  <si>
    <t>CODE</t>
  </si>
  <si>
    <t>JEA18</t>
  </si>
  <si>
    <t>KHL20</t>
  </si>
  <si>
    <t>DAM22</t>
  </si>
  <si>
    <t>操作方</t>
  </si>
  <si>
    <t>VGM清单</t>
  </si>
  <si>
    <t>CSCL INDIAN OCEAN</t>
  </si>
  <si>
    <t>066W</t>
  </si>
  <si>
    <t>Q7U</t>
  </si>
  <si>
    <t>洋山4期（SHA45）</t>
  </si>
  <si>
    <t>16:00 PM</t>
  </si>
  <si>
    <t>COSCO SHIPPING PLANET</t>
  </si>
  <si>
    <t>CSK</t>
  </si>
  <si>
    <t>OOCL TAIPEI</t>
  </si>
  <si>
    <t>078W</t>
  </si>
  <si>
    <t>075W</t>
  </si>
  <si>
    <t>NK1</t>
  </si>
  <si>
    <t>CSCL PACIFIC OCEAN</t>
  </si>
  <si>
    <t>059W</t>
  </si>
  <si>
    <t>Q9L</t>
  </si>
  <si>
    <t>CSCL URANUS</t>
  </si>
  <si>
    <t>101W</t>
  </si>
  <si>
    <t>QF3</t>
  </si>
  <si>
    <t>REMARK:</t>
  </si>
  <si>
    <t>中远集运中东快航 (COSCON Middle East Express Service) (MEX2)</t>
  </si>
  <si>
    <t>HMD20</t>
  </si>
  <si>
    <t>DMN22</t>
  </si>
  <si>
    <t>JUB23</t>
  </si>
  <si>
    <t>KHL25</t>
  </si>
  <si>
    <t>中远集运中东快航 (COSCON Middle East Express Service) (MEX5)</t>
  </si>
  <si>
    <t>JEA17</t>
  </si>
  <si>
    <t>UQR20</t>
  </si>
  <si>
    <t>EVER LOYAL</t>
  </si>
  <si>
    <t>0048-065W</t>
  </si>
  <si>
    <t>QVS</t>
  </si>
  <si>
    <t>0048065W</t>
  </si>
  <si>
    <t>omit</t>
  </si>
  <si>
    <t>外2（SHA04）</t>
  </si>
  <si>
    <t xml:space="preserve">EVER LOVELY </t>
  </si>
  <si>
    <t>0052-058W</t>
  </si>
  <si>
    <t>057W</t>
  </si>
  <si>
    <t>Q8N</t>
  </si>
  <si>
    <t>0052058W</t>
  </si>
  <si>
    <t>上海/红海线 (RES2)</t>
  </si>
  <si>
    <t>JIB02</t>
  </si>
  <si>
    <t>JED03</t>
  </si>
  <si>
    <t>AQB01</t>
  </si>
  <si>
    <t>SUE01</t>
  </si>
  <si>
    <t>PIL</t>
  </si>
  <si>
    <t>澳洲/中国(A3C)</t>
  </si>
  <si>
    <t>SYD13</t>
  </si>
  <si>
    <t>MEL17</t>
  </si>
  <si>
    <t>BNE23</t>
  </si>
  <si>
    <t>OOCL BRAZIL</t>
  </si>
  <si>
    <t>N04</t>
  </si>
  <si>
    <t>24042S</t>
  </si>
  <si>
    <t>OOCL MIAMI</t>
  </si>
  <si>
    <t>099S</t>
  </si>
  <si>
    <t>QSV</t>
  </si>
  <si>
    <t>OOCL CANADA</t>
  </si>
  <si>
    <t>108S</t>
  </si>
  <si>
    <t>RVP</t>
  </si>
  <si>
    <t>OOCL DURBAN</t>
  </si>
  <si>
    <t>026S</t>
  </si>
  <si>
    <t>NR2</t>
  </si>
  <si>
    <t>24026S</t>
  </si>
  <si>
    <t>澳洲/日韩中国(AUSTRALIA/JAPAN/KOREA/CHINA SERVICE)（A3N）</t>
  </si>
  <si>
    <t>MEL14</t>
  </si>
  <si>
    <t>SYD17</t>
  </si>
  <si>
    <t>BNE20</t>
  </si>
  <si>
    <t>CMA CGM ZINGARO</t>
  </si>
  <si>
    <t>230S</t>
  </si>
  <si>
    <t>MSU</t>
  </si>
  <si>
    <t>ANL</t>
  </si>
  <si>
    <t>TIAN XIANG HE</t>
  </si>
  <si>
    <t>144S</t>
  </si>
  <si>
    <t>CAX</t>
  </si>
  <si>
    <t>COSCO</t>
  </si>
  <si>
    <t>CMA CGM FIORDLAND</t>
  </si>
  <si>
    <t>231S</t>
  </si>
  <si>
    <t>MTJ</t>
  </si>
  <si>
    <t>OOCL SHANGHAI</t>
  </si>
  <si>
    <t>087S</t>
  </si>
  <si>
    <t>194S</t>
  </si>
  <si>
    <t>RWV</t>
  </si>
  <si>
    <t>PSL</t>
  </si>
  <si>
    <t>SYD41</t>
  </si>
  <si>
    <t>BNE07</t>
  </si>
  <si>
    <t>上海/新西兰（JAPAN/KOREA/HONGKONGEW ZEALAND WEEKLY SERVICE)（JKN）</t>
  </si>
  <si>
    <t>HK4</t>
  </si>
  <si>
    <t>BNE15</t>
  </si>
  <si>
    <t>AUC20</t>
  </si>
  <si>
    <t>LYT23</t>
  </si>
  <si>
    <t>NAP25</t>
  </si>
  <si>
    <t>TAU26</t>
  </si>
  <si>
    <t>NYK Fushimi</t>
  </si>
  <si>
    <t>上海/新西兰ASIA / AUSTRALIA-NEW ZEALAND/  SERVICE (CNS)</t>
  </si>
  <si>
    <t>船    名</t>
  </si>
  <si>
    <t>BNE17</t>
  </si>
  <si>
    <t>AUC21</t>
  </si>
  <si>
    <t>LYT25</t>
  </si>
  <si>
    <t>WLG26</t>
  </si>
  <si>
    <t>NAP29</t>
  </si>
  <si>
    <t>TAU30</t>
  </si>
  <si>
    <t>OOCL BUSAN</t>
  </si>
  <si>
    <t>693S</t>
  </si>
  <si>
    <t>166S</t>
  </si>
  <si>
    <t>RZS</t>
  </si>
  <si>
    <t>OOLU</t>
  </si>
  <si>
    <t>JACK LONDON</t>
  </si>
  <si>
    <t>502S</t>
  </si>
  <si>
    <t>N97</t>
  </si>
  <si>
    <t>KOTA LUMBA</t>
  </si>
  <si>
    <t>QNX</t>
  </si>
  <si>
    <t>CMA CGM PERTH</t>
  </si>
  <si>
    <t>A3E</t>
  </si>
  <si>
    <r>
      <rPr>
        <sz val="12"/>
        <rFont val="宋体"/>
        <charset val="134"/>
        <scheme val="minor"/>
      </rPr>
      <t>开航</t>
    </r>
    <r>
      <rPr>
        <sz val="10"/>
        <rFont val="Courier New"/>
        <charset val="134"/>
      </rPr>
      <t>/</t>
    </r>
    <r>
      <rPr>
        <sz val="10"/>
        <rFont val="宋体"/>
        <charset val="134"/>
      </rPr>
      <t>周一</t>
    </r>
  </si>
  <si>
    <t>BNE</t>
  </si>
  <si>
    <t>TSV</t>
  </si>
  <si>
    <t>LAE</t>
  </si>
  <si>
    <t>MTK</t>
  </si>
  <si>
    <t>DRW</t>
  </si>
  <si>
    <t>ESL WINNER</t>
  </si>
  <si>
    <t>010S</t>
  </si>
  <si>
    <t>TPG</t>
  </si>
  <si>
    <t>AAA2</t>
  </si>
  <si>
    <t>SIN</t>
  </si>
  <si>
    <t>FRE</t>
  </si>
  <si>
    <t>ADL</t>
  </si>
  <si>
    <t>.</t>
  </si>
  <si>
    <t>072W</t>
  </si>
  <si>
    <t>089W</t>
  </si>
  <si>
    <t>105W</t>
  </si>
  <si>
    <t>STRUCTURAL VOID TBC</t>
  </si>
  <si>
    <t>备注：</t>
  </si>
  <si>
    <t xml:space="preserve">1、各航线24小时申报截止时间以上海中货网站公布为准，具体请参链接http://172.22.44.248/index.htm：如遇船期调整，会及时更新截止时间。 </t>
  </si>
  <si>
    <t xml:space="preserve">    冠东码头相关链接：https://www.hb56.com</t>
  </si>
  <si>
    <t xml:space="preserve">    盛东码头相关链接：https://www.hb56.com</t>
  </si>
  <si>
    <t xml:space="preserve">    明东码头相关链接：https://www.hb56.com</t>
  </si>
  <si>
    <t xml:space="preserve">    振东码头相关链接：https://www.hb56.com</t>
  </si>
  <si>
    <t xml:space="preserve">    沪东码头相关链接：https://www.hb56.com</t>
  </si>
  <si>
    <t>4、我司自有船截关时间为船靠前6小时</t>
  </si>
  <si>
    <t>上海中远海运集装箱运输有限公司2024年9月上海港开航拉非航线班轮船期表</t>
  </si>
  <si>
    <t>上海/南美线(FAR EAST/SOUTH AMERICA EXPRESS WEEKLY SERVICE)(ESA)</t>
  </si>
  <si>
    <t>RIO03</t>
  </si>
  <si>
    <t>GRU06</t>
  </si>
  <si>
    <t>NVT01</t>
  </si>
  <si>
    <t>MVD01</t>
  </si>
  <si>
    <t>BUE02</t>
  </si>
  <si>
    <t>PNG01</t>
  </si>
  <si>
    <t>洋山1期</t>
  </si>
  <si>
    <t>16:00PM</t>
  </si>
  <si>
    <t>KOTA PURI</t>
  </si>
  <si>
    <t>0034W</t>
  </si>
  <si>
    <t>ARQ</t>
  </si>
  <si>
    <t>COSCO SHIPPING DANUBE</t>
  </si>
  <si>
    <t>041W</t>
  </si>
  <si>
    <t>CHA</t>
  </si>
  <si>
    <t>COSCO SHIPPING RHINE</t>
  </si>
  <si>
    <t>CHE</t>
  </si>
  <si>
    <t>上海/南美东2线（South America East Coast--Asia Service 2） ESA2</t>
  </si>
  <si>
    <t>GRU01</t>
  </si>
  <si>
    <t>IOA01</t>
  </si>
  <si>
    <t>COSCO PRINCE RUPERT</t>
  </si>
  <si>
    <t>T93</t>
  </si>
  <si>
    <t>CMA CGM NANSHA</t>
  </si>
  <si>
    <t>0BDUSW1MA</t>
  </si>
  <si>
    <t>120W</t>
  </si>
  <si>
    <t>Q7I</t>
  </si>
  <si>
    <t>0BDUSW</t>
  </si>
  <si>
    <t>COSCO SHIPPING MEXICO</t>
  </si>
  <si>
    <t>002W</t>
  </si>
  <si>
    <t>CJX</t>
  </si>
  <si>
    <t>COSCO SHIPPING URUGUAY</t>
  </si>
  <si>
    <t>CJU</t>
  </si>
  <si>
    <t>MVD03</t>
  </si>
  <si>
    <t>上海/南美西一线(WSA)</t>
  </si>
  <si>
    <t>ZLO19</t>
  </si>
  <si>
    <t>BBA26</t>
  </si>
  <si>
    <t>BUN28</t>
  </si>
  <si>
    <t>CLL32</t>
  </si>
  <si>
    <t>SAA37</t>
  </si>
  <si>
    <t>AMS（墨西哥）</t>
  </si>
  <si>
    <t>EVER LIBRA</t>
  </si>
  <si>
    <t>0694-075E</t>
  </si>
  <si>
    <t>175E</t>
  </si>
  <si>
    <t>Q13</t>
  </si>
  <si>
    <t>0694075E</t>
  </si>
  <si>
    <t>12:00AM</t>
  </si>
  <si>
    <t>12:00PM</t>
  </si>
  <si>
    <t>EVER LEGACY</t>
  </si>
  <si>
    <t>0695-066E</t>
  </si>
  <si>
    <t>066E</t>
  </si>
  <si>
    <t>QCD</t>
  </si>
  <si>
    <t>0695066E</t>
  </si>
  <si>
    <t>EVER LIFTING</t>
  </si>
  <si>
    <t>0696-055E</t>
  </si>
  <si>
    <t>056E</t>
  </si>
  <si>
    <t>Q6Z</t>
  </si>
  <si>
    <t>0696055E</t>
  </si>
  <si>
    <t>XIN LOS ANGELES</t>
  </si>
  <si>
    <t>171E</t>
  </si>
  <si>
    <t>RZL</t>
  </si>
  <si>
    <t>EVER LAMBENT</t>
  </si>
  <si>
    <t>0698-067E</t>
  </si>
  <si>
    <t>071E</t>
  </si>
  <si>
    <t>QV5</t>
  </si>
  <si>
    <t>0698067E</t>
  </si>
  <si>
    <t>上海/南美西二线（WSA2）</t>
  </si>
  <si>
    <t>ZLO01</t>
  </si>
  <si>
    <t>LZC02</t>
  </si>
  <si>
    <t>PRQ03</t>
  </si>
  <si>
    <t>CLL02</t>
  </si>
  <si>
    <t>GYE02</t>
  </si>
  <si>
    <t>AMS(墨西哥）</t>
  </si>
  <si>
    <t>KOTA PEONY</t>
  </si>
  <si>
    <t>003E</t>
  </si>
  <si>
    <t>MVG</t>
  </si>
  <si>
    <t>洋山4期</t>
  </si>
  <si>
    <t>WAN HAI A01</t>
  </si>
  <si>
    <t>008E</t>
  </si>
  <si>
    <t>MKN</t>
  </si>
  <si>
    <t>E008</t>
  </si>
  <si>
    <t>CSCL SPRING</t>
  </si>
  <si>
    <t>HCS</t>
  </si>
  <si>
    <t>KOTA PUSAKA</t>
  </si>
  <si>
    <t>033E</t>
  </si>
  <si>
    <t>SZC</t>
  </si>
  <si>
    <t>上海/南美西三线（WSA3）</t>
  </si>
  <si>
    <t>ZLO03</t>
  </si>
  <si>
    <t>LQN01</t>
  </si>
  <si>
    <t>SAA01</t>
  </si>
  <si>
    <t>OPERATOR</t>
  </si>
  <si>
    <t>CSCL ASIA</t>
  </si>
  <si>
    <t>163E</t>
  </si>
  <si>
    <t>RVQ</t>
  </si>
  <si>
    <t>ZLO03 09/27</t>
  </si>
  <si>
    <t>ESE01 09/22</t>
  </si>
  <si>
    <t>XIN HONG KONG</t>
  </si>
  <si>
    <t>073E</t>
  </si>
  <si>
    <t xml:space="preserve">RVK </t>
  </si>
  <si>
    <t>OOCL HO CHI MINH CITY</t>
  </si>
  <si>
    <t>065E</t>
  </si>
  <si>
    <t>NJ8</t>
  </si>
  <si>
    <t xml:space="preserve">XIN SHANGHAI </t>
  </si>
  <si>
    <t>150E</t>
  </si>
  <si>
    <t>RXG</t>
  </si>
  <si>
    <t>WSA5</t>
  </si>
  <si>
    <t>ESE01</t>
  </si>
  <si>
    <t>ILONA</t>
  </si>
  <si>
    <t>001E</t>
  </si>
  <si>
    <t>D40</t>
  </si>
  <si>
    <t>EA CHARA</t>
  </si>
  <si>
    <t>005E</t>
  </si>
  <si>
    <t>MPJ</t>
  </si>
  <si>
    <t>OOCL CHENNAI</t>
  </si>
  <si>
    <t>002E</t>
  </si>
  <si>
    <t>D01</t>
  </si>
  <si>
    <t>上海/南美西四线（WSA4）</t>
  </si>
  <si>
    <t>ZLO22</t>
  </si>
  <si>
    <t>LZC24</t>
  </si>
  <si>
    <t>BUU31</t>
  </si>
  <si>
    <t>CLL37</t>
  </si>
  <si>
    <t>PSJ43</t>
  </si>
  <si>
    <t>CMA CGM HOPE</t>
  </si>
  <si>
    <t>0MHNPE1MA</t>
  </si>
  <si>
    <t>014E</t>
  </si>
  <si>
    <t>NWK</t>
  </si>
  <si>
    <t>0MHNPE</t>
  </si>
  <si>
    <t>CMA CGM PRIDE</t>
  </si>
  <si>
    <t>0MHNRE1MA</t>
  </si>
  <si>
    <t>MHT</t>
  </si>
  <si>
    <t>0MHNRE</t>
  </si>
  <si>
    <t>CMA CGM ADONIS</t>
  </si>
  <si>
    <t>0MHNZE1MA</t>
  </si>
  <si>
    <t>MAO</t>
  </si>
  <si>
    <t>0MHNZE</t>
  </si>
  <si>
    <t>CMA CGM ARCTIC</t>
  </si>
  <si>
    <t>0MHO1E1MA</t>
  </si>
  <si>
    <t>011E</t>
  </si>
  <si>
    <t>MDV</t>
  </si>
  <si>
    <t>0MHO1E</t>
  </si>
  <si>
    <t>AWE1       （挂靠洋山一期）</t>
  </si>
  <si>
    <t>CCT21</t>
  </si>
  <si>
    <t>1179022E</t>
  </si>
  <si>
    <t>1180018E</t>
  </si>
  <si>
    <t>上海/加勒比线 (CAX1)</t>
  </si>
  <si>
    <t>MANZANILLO(MX)28</t>
  </si>
  <si>
    <t>BALBOA33</t>
  </si>
  <si>
    <t>MANZANILLO(PA)34</t>
  </si>
  <si>
    <t>CARTAGENA</t>
  </si>
  <si>
    <t>KINGSTON39</t>
  </si>
  <si>
    <t>CAUCEDO43</t>
  </si>
  <si>
    <t>CMA CGM JACQUES JUNIOR</t>
  </si>
  <si>
    <t>0PPKME1MA</t>
  </si>
  <si>
    <t>NE9</t>
  </si>
  <si>
    <t>0PPKME</t>
  </si>
  <si>
    <t>APL YANGSHAN</t>
  </si>
  <si>
    <t>0PPKOE1MA</t>
  </si>
  <si>
    <t>399E</t>
  </si>
  <si>
    <t>NL7</t>
  </si>
  <si>
    <t>0PPKOE</t>
  </si>
  <si>
    <t xml:space="preserve">CMA </t>
  </si>
  <si>
    <t>CSCL LONG BEACH</t>
  </si>
  <si>
    <t>RVF</t>
  </si>
  <si>
    <t>CMA CGM LYRA</t>
  </si>
  <si>
    <t>0PPO1E1MA</t>
  </si>
  <si>
    <t>QZS</t>
  </si>
  <si>
    <t>0PPO1E</t>
  </si>
  <si>
    <t>EDISON</t>
  </si>
  <si>
    <t>0PPYYE1MA</t>
  </si>
  <si>
    <t>170E</t>
  </si>
  <si>
    <t>N3B</t>
  </si>
  <si>
    <t>0PPYYE</t>
  </si>
  <si>
    <t>上海/南非线(ASIA/SOUTH AFRICA EXPRESS LINER SERVICE 3 (ZAX3)</t>
  </si>
  <si>
    <t>DUR21</t>
  </si>
  <si>
    <t>AMS(南非）</t>
  </si>
  <si>
    <t>NYK FURANO</t>
  </si>
  <si>
    <t>QDV</t>
  </si>
  <si>
    <t>SEATRADE PERU</t>
  </si>
  <si>
    <t>D63</t>
  </si>
  <si>
    <t>ONE RESOLUTION</t>
  </si>
  <si>
    <t>D68</t>
  </si>
  <si>
    <t>MARINER</t>
  </si>
  <si>
    <t>P89</t>
  </si>
  <si>
    <t>EA JERSEY</t>
  </si>
  <si>
    <t>S1A</t>
  </si>
  <si>
    <t>COSCO SURABAYA</t>
  </si>
  <si>
    <t>CFI</t>
  </si>
  <si>
    <t>上海/西非线 Far East West Africa Express Service 1(WAX1)</t>
  </si>
  <si>
    <t>SGP8</t>
  </si>
  <si>
    <t>LEKKI</t>
  </si>
  <si>
    <t>APAPA36</t>
  </si>
  <si>
    <t>TINCAN(TICT)38</t>
  </si>
  <si>
    <t>TEMA43</t>
  </si>
  <si>
    <t>LOME45</t>
  </si>
  <si>
    <t>NAVIOS CHRYSALIS</t>
  </si>
  <si>
    <t>AOF</t>
  </si>
  <si>
    <t>SEASMILE</t>
  </si>
  <si>
    <t>NQ7</t>
  </si>
  <si>
    <t xml:space="preserve">SPARROW </t>
  </si>
  <si>
    <t>MZX</t>
  </si>
  <si>
    <t>上海/西非3线 Far East West Africa Express Service 3(WAX3)</t>
  </si>
  <si>
    <t>Singapore12</t>
  </si>
  <si>
    <t>Tema38</t>
  </si>
  <si>
    <t>Cotonou45</t>
  </si>
  <si>
    <t>Apapa41</t>
  </si>
  <si>
    <t>Onne43</t>
  </si>
  <si>
    <t>Abidjan47</t>
  </si>
  <si>
    <t>VELA</t>
  </si>
  <si>
    <t>QU1</t>
  </si>
  <si>
    <t>EXPRESS SPAIN</t>
  </si>
  <si>
    <t>QVI</t>
  </si>
  <si>
    <t>ABJ02</t>
  </si>
  <si>
    <t>TEM03</t>
  </si>
  <si>
    <t>APA02</t>
  </si>
  <si>
    <t>LKK01</t>
  </si>
  <si>
    <t>ONN01</t>
  </si>
  <si>
    <t>EA CENTAURUS</t>
  </si>
  <si>
    <t>MPI</t>
  </si>
  <si>
    <t>上海/西非4线 Far East West Africa Express Service 4(WAX4)</t>
  </si>
  <si>
    <t>PNR01</t>
  </si>
  <si>
    <t>KBI01</t>
  </si>
  <si>
    <t>LDA02</t>
  </si>
  <si>
    <t>LDA01</t>
  </si>
  <si>
    <t>WVB02</t>
  </si>
  <si>
    <t>HANOVER EXPRESS</t>
  </si>
  <si>
    <t>SY8</t>
  </si>
  <si>
    <t>HLC</t>
  </si>
  <si>
    <t>LUANDA EXPRESS</t>
  </si>
  <si>
    <t>2436W</t>
  </si>
  <si>
    <t>MEH</t>
  </si>
  <si>
    <t>MAERSK AMAZON</t>
  </si>
  <si>
    <t>QRV</t>
  </si>
  <si>
    <t>上海/东非1线 ASIA - East Africa Service 1(EAX1)</t>
  </si>
  <si>
    <t>SGP10</t>
  </si>
  <si>
    <t>MBA24</t>
  </si>
  <si>
    <t>DAR26</t>
  </si>
  <si>
    <t>GSL MELINA</t>
  </si>
  <si>
    <t>436W</t>
  </si>
  <si>
    <t>MXG</t>
  </si>
  <si>
    <t>外高桥四期</t>
  </si>
  <si>
    <t>XIN YANG SHAN</t>
  </si>
  <si>
    <t>204W</t>
  </si>
  <si>
    <t>Q22</t>
  </si>
  <si>
    <t>BSG BARBADOS</t>
  </si>
  <si>
    <t>438W</t>
  </si>
  <si>
    <t>013W</t>
  </si>
  <si>
    <t>R1L</t>
  </si>
  <si>
    <t>SPIL CAYA</t>
  </si>
  <si>
    <t>439W</t>
  </si>
  <si>
    <t>017W</t>
  </si>
  <si>
    <t>MFC</t>
  </si>
  <si>
    <t>上海/东非3线 ASIA - East Africa Service 1(EAX3)</t>
  </si>
  <si>
    <t>X-PRESS ANTARES</t>
  </si>
  <si>
    <t>MIC</t>
  </si>
  <si>
    <t>24005WW</t>
  </si>
  <si>
    <t>X PRESS</t>
  </si>
  <si>
    <t>DERBY D</t>
  </si>
  <si>
    <t>04IIJW1MA</t>
  </si>
  <si>
    <t>NAL</t>
  </si>
  <si>
    <t>04IIJW</t>
  </si>
  <si>
    <t>EVER VIM</t>
  </si>
  <si>
    <t>MWJ</t>
  </si>
  <si>
    <t>EMMANUEL P</t>
  </si>
  <si>
    <t>REY</t>
  </si>
  <si>
    <t>24009W</t>
  </si>
  <si>
    <t>所有上海的出口货物带至香港上EVER GOVERN 0664-022W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</si>
</sst>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₩&quot;* #,##0_ ;_ &quot;₩&quot;* \-#,##0_ ;_ &quot;₩&quot;* &quot;-&quot;_ ;_ @_ "/>
    <numFmt numFmtId="177" formatCode="_ &quot;₩&quot;* #,##0.00_ ;_ &quot;₩&quot;* \-#,##0.00_ ;_ &quot;₩&quot;* &quot;-&quot;??_ ;_ @_ "/>
    <numFmt numFmtId="178" formatCode="###0.#"/>
    <numFmt numFmtId="179" formatCode="0000"/>
    <numFmt numFmtId="180" formatCode="&quot;$&quot;#,##0_);\(&quot;$&quot;#,##0\)"/>
    <numFmt numFmtId="181" formatCode="_(* #,##0.00_);_(* \(#,##0.00\);_(* &quot;-&quot;??_);_(@_)"/>
    <numFmt numFmtId="182" formatCode="\$#,##0\ ;\(\$#,##0\)"/>
    <numFmt numFmtId="183" formatCode="_([$€]* #,##0.00_);_([$€]* \(#,##0.00\);_([$€]* &quot;-&quot;??_);_(@_)"/>
    <numFmt numFmtId="184" formatCode="_ * #,##0_)\ _$_ ;_ * \(#,##0\)\ _$_ ;_ * &quot;-&quot;_)\ _$_ ;_ @_ "/>
    <numFmt numFmtId="185" formatCode="_-* #,##0\ &quot;DM&quot;_-;\-* #,##0\ &quot;DM&quot;_-;_-* &quot;-&quot;\ &quot;DM&quot;_-;_-@_-"/>
    <numFmt numFmtId="186" formatCode="_-* #,##0.00\ &quot;DM&quot;_-;\-* #,##0.00\ &quot;DM&quot;_-;_-* &quot;-&quot;??\ &quot;DM&quot;_-;_-@_-"/>
    <numFmt numFmtId="187" formatCode="&quot;$&quot;#,##0_);[Red]\(&quot;$&quot;#,##0\)"/>
    <numFmt numFmtId="188" formatCode="&quot;$&quot;#,##0.00_);[Red]\(&quot;$&quot;#,##0.00\)"/>
    <numFmt numFmtId="189" formatCode="&quot;£&quot;#,##0;[Red]\-&quot;£&quot;#,##0"/>
    <numFmt numFmtId="190" formatCode="mm&quot;월&quot;\ dd&quot;일&quot;"/>
    <numFmt numFmtId="191" formatCode="#,##0.00\ &quot;DM&quot;;[Red]\-#,##0.00\ &quot;DM&quot;"/>
    <numFmt numFmtId="192" formatCode="_-* #,##0\ _D_M_-;\-* #,##0\ _D_M_-;_-* &quot;-&quot;\ _D_M_-;_-@_-"/>
    <numFmt numFmtId="193" formatCode="&quot;VND&quot;#,##0_);[Red]\(&quot;VND&quot;#,##0\)"/>
    <numFmt numFmtId="194" formatCode="[$-804]aaa;@"/>
    <numFmt numFmtId="195" formatCode="[$-409]d\-mmm;@"/>
    <numFmt numFmtId="196" formatCode="[$-F400]h:mm:ss\ AM/PM"/>
    <numFmt numFmtId="197" formatCode="_-* #,##0\ _E_s_c_._-;\-* #,##0\ _E_s_c_._-;_-* &quot;-&quot;\ _E_s_c_._-;_-@_-"/>
    <numFmt numFmtId="198" formatCode="_-* #,##0.00\ _E_s_c_._-;\-* #,##0.00\ _E_s_c_._-;_-* &quot;-&quot;??\ _E_s_c_._-;_-@_-"/>
    <numFmt numFmtId="199" formatCode="General_)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[$-409]d/mmm;@"/>
    <numFmt numFmtId="203" formatCode="[$-14809]dd/mm/yyyy;@"/>
    <numFmt numFmtId="204" formatCode="[$-409]yyyy/m/d\ &quot;10:00 AM&quot;"/>
    <numFmt numFmtId="205" formatCode="[$-409]yyyy/m/d\ &quot;11:00 AM&quot;"/>
    <numFmt numFmtId="206" formatCode="_-* #,##0_-;\-* #,##0_-;_-* &quot;-&quot;_-;_-@_-"/>
    <numFmt numFmtId="207" formatCode="_-&quot;$&quot;* #,##0_-;\-&quot;$&quot;* #,##0_-;_-&quot;$&quot;* &quot;-&quot;_-;_-@_-"/>
    <numFmt numFmtId="208" formatCode="_-&quot;$&quot;* #,##0.00_-;\-&quot;$&quot;* #,##0.00_-;_-&quot;$&quot;* &quot;-&quot;??_-;_-@_-"/>
    <numFmt numFmtId="209" formatCode="_-* #,##0.00_-;\-* #,##0.00_-;_-* &quot;-&quot;??_-;_-@_-"/>
    <numFmt numFmtId="210" formatCode="0.00000"/>
    <numFmt numFmtId="211" formatCode="m/d"/>
    <numFmt numFmtId="212" formatCode="dd\/mm"/>
    <numFmt numFmtId="213" formatCode="000&quot;E&quot;"/>
    <numFmt numFmtId="214" formatCode="000&quot;W&quot;"/>
    <numFmt numFmtId="215" formatCode="dd/mm"/>
    <numFmt numFmtId="216" formatCode="000"/>
    <numFmt numFmtId="217" formatCode="0_);[Red]\(0\)"/>
    <numFmt numFmtId="218" formatCode="m/d\ h:mm"/>
    <numFmt numFmtId="219" formatCode="00#&quot;W&quot;"/>
    <numFmt numFmtId="220" formatCode="m/d;@"/>
    <numFmt numFmtId="221" formatCode="000&quot;S&quot;"/>
    <numFmt numFmtId="222" formatCode="000&quot;FLW&quot;"/>
    <numFmt numFmtId="223" formatCode="yyyy/m/d\ h:mm;@"/>
    <numFmt numFmtId="224" formatCode="#,##0_ ;[Red]\-#,##0\ "/>
    <numFmt numFmtId="225" formatCode="&quot;S&quot;"/>
    <numFmt numFmtId="226" formatCode="0000&quot;E&quot;"/>
    <numFmt numFmtId="227" formatCode="0000&quot;W&quot;"/>
    <numFmt numFmtId="228" formatCode="0000&quot;S&quot;"/>
    <numFmt numFmtId="229" formatCode="\'s"/>
    <numFmt numFmtId="230" formatCode="000&quot;N&quot;"/>
    <numFmt numFmtId="231" formatCode="00#&quot;USE&quot;"/>
    <numFmt numFmtId="232" formatCode="[$-409]yyyy/m/d\ &quot;12:00 PM&quot;"/>
    <numFmt numFmtId="233" formatCode="[$-409]yyyy/m/d\ h:mm\ AM/PM;@"/>
    <numFmt numFmtId="234" formatCode="[$-409]yyyy/m/d\ &quot;2:00 PM&quot;"/>
    <numFmt numFmtId="235" formatCode="000&quot;A&quot;"/>
    <numFmt numFmtId="236" formatCode="000&quot;W&quot;\ "/>
    <numFmt numFmtId="237" formatCode="00&quot;W&quot;"/>
  </numFmts>
  <fonts count="242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Times New Roma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楷体_GB2312"/>
      <charset val="134"/>
    </font>
    <font>
      <sz val="9"/>
      <name val="Arial"/>
      <charset val="134"/>
    </font>
    <font>
      <b/>
      <sz val="10"/>
      <name val="楷体_GB2312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Arial"/>
      <charset val="134"/>
    </font>
    <font>
      <sz val="10"/>
      <color theme="1"/>
      <name val="楷体_GB2312"/>
      <charset val="134"/>
    </font>
    <font>
      <b/>
      <sz val="10"/>
      <color theme="1"/>
      <name val="Tahoma"/>
      <charset val="134"/>
    </font>
    <font>
      <sz val="10"/>
      <color theme="1"/>
      <name val="Tahoma"/>
      <charset val="134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b/>
      <sz val="11"/>
      <name val="Times New Roman"/>
      <charset val="134"/>
    </font>
    <font>
      <b/>
      <sz val="10"/>
      <color theme="1"/>
      <name val="Times New Roman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1"/>
      <name val="Calibri"/>
      <charset val="134"/>
    </font>
    <font>
      <sz val="11"/>
      <name val="Times New Roman"/>
      <charset val="134"/>
    </font>
    <font>
      <sz val="12"/>
      <color rgb="FFFF0000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/>
      <name val="Calibri"/>
      <charset val="134"/>
    </font>
    <font>
      <b/>
      <i/>
      <sz val="12"/>
      <name val="宋体"/>
      <charset val="134"/>
      <scheme val="minor"/>
    </font>
    <font>
      <b/>
      <u/>
      <sz val="12"/>
      <name val="宋体"/>
      <charset val="134"/>
      <scheme val="minor"/>
    </font>
    <font>
      <b/>
      <sz val="10"/>
      <color indexed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i/>
      <sz val="10"/>
      <name val="宋体"/>
      <charset val="134"/>
    </font>
    <font>
      <sz val="10"/>
      <name val="宋体"/>
      <charset val="134"/>
      <scheme val="major"/>
    </font>
    <font>
      <strike/>
      <sz val="12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b/>
      <i/>
      <sz val="11"/>
      <name val="楷体"/>
      <charset val="134"/>
    </font>
    <font>
      <b/>
      <sz val="11"/>
      <name val="楷体"/>
      <charset val="134"/>
    </font>
    <font>
      <b/>
      <sz val="12"/>
      <name val="Times New Roman"/>
      <charset val="134"/>
    </font>
    <font>
      <b/>
      <sz val="14"/>
      <name val="楷体_GB2312"/>
      <charset val="134"/>
    </font>
    <font>
      <sz val="10"/>
      <name val="Courier New"/>
      <charset val="134"/>
    </font>
    <font>
      <sz val="9"/>
      <name val="宋体"/>
      <charset val="134"/>
      <scheme val="minor"/>
    </font>
    <font>
      <sz val="10"/>
      <name val="Tahoma"/>
      <charset val="134"/>
    </font>
    <font>
      <b/>
      <sz val="9"/>
      <name val="Times New Roman"/>
      <charset val="134"/>
    </font>
    <font>
      <sz val="9"/>
      <name val="Tahoma"/>
      <charset val="134"/>
    </font>
    <font>
      <sz val="10"/>
      <color rgb="FFFF0000"/>
      <name val="楷体_GB2312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Times New Roman"/>
      <charset val="134"/>
    </font>
    <font>
      <sz val="9"/>
      <color rgb="FFFF0000"/>
      <name val="Times New Roman"/>
      <charset val="134"/>
    </font>
    <font>
      <sz val="9"/>
      <color rgb="FFFF0000"/>
      <name val="宋体"/>
      <charset val="134"/>
      <scheme val="minor"/>
    </font>
    <font>
      <sz val="10"/>
      <color theme="1"/>
      <name val="Courier New"/>
      <charset val="134"/>
    </font>
    <font>
      <sz val="10"/>
      <color theme="1"/>
      <name val="Times New Roman"/>
      <charset val="134"/>
    </font>
    <font>
      <sz val="12"/>
      <name val="楷体_GB2312"/>
      <charset val="134"/>
    </font>
    <font>
      <sz val="12"/>
      <color rgb="FFFF0000"/>
      <name val="宋体"/>
      <charset val="134"/>
    </font>
    <font>
      <sz val="11"/>
      <name val="楷体_GB2312"/>
      <charset val="134"/>
    </font>
    <font>
      <sz val="18"/>
      <name val="楷体_GB2312"/>
      <charset val="134"/>
    </font>
    <font>
      <sz val="11"/>
      <name val="宋体"/>
      <charset val="134"/>
    </font>
    <font>
      <b/>
      <sz val="10"/>
      <name val="Tahoma"/>
      <charset val="134"/>
    </font>
    <font>
      <sz val="9"/>
      <name val="微软雅黑"/>
      <charset val="134"/>
    </font>
    <font>
      <sz val="9"/>
      <color rgb="FFFF0000"/>
      <name val="Arial"/>
      <charset val="134"/>
    </font>
    <font>
      <b/>
      <sz val="10"/>
      <color rgb="FFFF0000"/>
      <name val="Tahoma"/>
      <charset val="134"/>
    </font>
    <font>
      <sz val="10"/>
      <color rgb="FFFF0000"/>
      <name val="Tahoma"/>
      <charset val="134"/>
    </font>
    <font>
      <b/>
      <sz val="10"/>
      <color theme="1"/>
      <name val="楷体_GB2312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0"/>
      <color rgb="FFFF0000"/>
      <name val="宋体"/>
      <charset val="134"/>
    </font>
    <font>
      <sz val="11"/>
      <name val="仿宋"/>
      <charset val="134"/>
    </font>
    <font>
      <i/>
      <sz val="11"/>
      <name val="仿宋"/>
      <charset val="134"/>
    </font>
    <font>
      <u/>
      <sz val="12"/>
      <name val="宋体"/>
      <charset val="134"/>
    </font>
    <font>
      <b/>
      <i/>
      <sz val="12"/>
      <name val="楷体_GB2312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Courier New"/>
      <charset val="134"/>
    </font>
    <font>
      <b/>
      <sz val="14"/>
      <name val="宋体"/>
      <charset val="134"/>
    </font>
    <font>
      <b/>
      <sz val="18"/>
      <name val="楷体"/>
      <charset val="134"/>
    </font>
    <font>
      <sz val="10"/>
      <color rgb="FFFF0000"/>
      <name val="Times New Roman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sz val="12"/>
      <color rgb="FFFF0000"/>
      <name val="Cambria"/>
      <charset val="134"/>
    </font>
    <font>
      <sz val="10"/>
      <color rgb="FFFF0000"/>
      <name val="宋体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8"/>
      <name val="楷体"/>
      <charset val="134"/>
    </font>
    <font>
      <i/>
      <sz val="10"/>
      <color rgb="FF000000"/>
      <name val="宋体"/>
      <charset val="134"/>
      <scheme val="minor"/>
    </font>
    <font>
      <sz val="10"/>
      <name val="Arial"/>
      <charset val="134"/>
    </font>
    <font>
      <b/>
      <i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indexed="36"/>
      <name val="???"/>
      <charset val="134"/>
    </font>
    <font>
      <u/>
      <sz val="9"/>
      <color indexed="12"/>
      <name val="???"/>
      <charset val="134"/>
    </font>
    <font>
      <sz val="12"/>
      <name val="???"/>
      <charset val="134"/>
    </font>
    <font>
      <sz val="10"/>
      <name val="Helv"/>
      <charset val="134"/>
    </font>
    <font>
      <u/>
      <sz val="9"/>
      <color indexed="36"/>
      <name val="¹ÙÅÁÃ¼"/>
      <charset val="129"/>
    </font>
    <font>
      <sz val="11"/>
      <color indexed="8"/>
      <name val="宋体"/>
      <charset val="134"/>
    </font>
    <font>
      <sz val="11"/>
      <color indexed="8"/>
      <name val="ＭＳ Ｐゴシック"/>
      <charset val="128"/>
    </font>
    <font>
      <sz val="11"/>
      <color indexed="10"/>
      <name val="맑은 고딕"/>
      <charset val="129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28"/>
    </font>
    <font>
      <sz val="11"/>
      <color indexed="22"/>
      <name val="맑은 고딕"/>
      <charset val="129"/>
    </font>
    <font>
      <sz val="12"/>
      <color indexed="9"/>
      <name val="新細明體"/>
      <charset val="134"/>
    </font>
    <font>
      <sz val="12"/>
      <name val="ⓒoUAAA¨u"/>
      <charset val="134"/>
    </font>
    <font>
      <sz val="12"/>
      <name val="¹UAAA¼"/>
      <charset val="129"/>
    </font>
    <font>
      <sz val="8"/>
      <name val="Times New Roman"/>
      <charset val="134"/>
    </font>
    <font>
      <sz val="12"/>
      <name val="¹ÙÅÁÃ¼"/>
      <charset val="129"/>
    </font>
    <font>
      <sz val="11"/>
      <color indexed="20"/>
      <name val="宋体"/>
      <charset val="134"/>
    </font>
    <font>
      <u/>
      <sz val="10"/>
      <color indexed="36"/>
      <name val="Arial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u/>
      <sz val="9"/>
      <color indexed="12"/>
      <name val="¹ÙÅÁÃ¼"/>
      <charset val="129"/>
    </font>
    <font>
      <sz val="10"/>
      <name val="MS Sans Serif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color indexed="16"/>
      <name val="MS Serif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4"/>
      <name val="MS Sans Serif"/>
      <charset val="134"/>
    </font>
    <font>
      <b/>
      <sz val="18"/>
      <name val="Arial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1"/>
      <color indexed="62"/>
      <name val="Calibri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1"/>
      <name val="돋움"/>
      <charset val="129"/>
    </font>
    <font>
      <sz val="11"/>
      <color indexed="60"/>
      <name val="宋体"/>
      <charset val="134"/>
    </font>
    <font>
      <sz val="10"/>
      <name val="VNtimes new roman"/>
      <charset val="134"/>
    </font>
    <font>
      <sz val="11"/>
      <name val="ＭＳ Ｐゴシック"/>
      <charset val="128"/>
    </font>
    <font>
      <b/>
      <sz val="11"/>
      <color indexed="63"/>
      <name val="宋体"/>
      <charset val="134"/>
    </font>
    <font>
      <sz val="10"/>
      <name val="Tms Rmn"/>
      <charset val="134"/>
    </font>
    <font>
      <sz val="8"/>
      <name val="Helv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60"/>
      <name val="ＭＳ Ｐゴシック"/>
      <charset val="128"/>
    </font>
    <font>
      <sz val="11"/>
      <name val="明朝"/>
      <charset val="128"/>
    </font>
    <font>
      <sz val="11"/>
      <color indexed="52"/>
      <name val="ＭＳ Ｐゴシック"/>
      <charset val="128"/>
    </font>
    <font>
      <sz val="12"/>
      <name val="夥鰻羹"/>
      <charset val="134"/>
    </font>
    <font>
      <sz val="12"/>
      <name val="新細明體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color indexed="53"/>
      <name val="맑은 고딕"/>
      <charset val="129"/>
    </font>
    <font>
      <b/>
      <sz val="11"/>
      <color indexed="52"/>
      <name val="맑은 고딕"/>
      <charset val="129"/>
    </font>
    <font>
      <sz val="10"/>
      <color indexed="10"/>
      <name val="Arial"/>
      <charset val="134"/>
    </font>
    <font>
      <sz val="11"/>
      <name val="돋움"/>
      <charset val="134"/>
    </font>
    <font>
      <u/>
      <sz val="11"/>
      <color theme="1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맑은 고딕"/>
      <charset val="129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b/>
      <sz val="11"/>
      <color indexed="8"/>
      <name val="宋体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6"/>
      <name val="ＭＳ Ｐゴシック"/>
      <charset val="128"/>
    </font>
    <font>
      <sz val="12"/>
      <color indexed="52"/>
      <name val="新細明體"/>
      <charset val="134"/>
    </font>
    <font>
      <sz val="11"/>
      <color indexed="17"/>
      <name val="ＭＳ Ｐゴシック"/>
      <charset val="128"/>
    </font>
    <font>
      <sz val="14"/>
      <name val="뼻뮝"/>
      <charset val="129"/>
    </font>
    <font>
      <u/>
      <sz val="11"/>
      <color indexed="36"/>
      <name val="明朝"/>
      <charset val="128"/>
    </font>
    <font>
      <sz val="12"/>
      <color indexed="60"/>
      <name val="新細明體"/>
      <charset val="134"/>
    </font>
    <font>
      <sz val="11"/>
      <color indexed="60"/>
      <name val="맑은 고딕"/>
      <charset val="129"/>
    </font>
    <font>
      <sz val="12"/>
      <name val="뼻뮝"/>
      <charset val="129"/>
    </font>
    <font>
      <i/>
      <sz val="11"/>
      <color indexed="9"/>
      <name val="맑은 고딕"/>
      <charset val="129"/>
    </font>
    <font>
      <b/>
      <sz val="11"/>
      <color indexed="22"/>
      <name val="맑은 고딕"/>
      <charset val="129"/>
    </font>
    <font>
      <sz val="12"/>
      <name val="바탕체"/>
      <charset val="129"/>
    </font>
    <font>
      <sz val="12"/>
      <name val="바탕체"/>
      <charset val="134"/>
    </font>
    <font>
      <sz val="11"/>
      <color indexed="52"/>
      <name val="맑은 고딕"/>
      <charset val="129"/>
    </font>
    <font>
      <u/>
      <sz val="9"/>
      <color indexed="36"/>
      <name val="바탕체"/>
      <charset val="134"/>
    </font>
    <font>
      <b/>
      <sz val="11"/>
      <color indexed="10"/>
      <name val="맑은 고딕"/>
      <charset val="129"/>
    </font>
    <font>
      <sz val="11"/>
      <color indexed="62"/>
      <name val="맑은 고딕"/>
      <charset val="129"/>
    </font>
    <font>
      <b/>
      <sz val="18"/>
      <color indexed="62"/>
      <name val="맑은 고딕"/>
      <charset val="129"/>
    </font>
    <font>
      <b/>
      <sz val="15"/>
      <color indexed="62"/>
      <name val="맑은 고딕"/>
      <charset val="129"/>
    </font>
    <font>
      <b/>
      <sz val="13"/>
      <color indexed="62"/>
      <name val="맑은 고딕"/>
      <charset val="129"/>
    </font>
    <font>
      <b/>
      <sz val="11"/>
      <color indexed="62"/>
      <name val="맑은 고딕"/>
      <charset val="129"/>
    </font>
    <font>
      <sz val="11"/>
      <color indexed="17"/>
      <name val="맑은 고딕"/>
      <charset val="129"/>
    </font>
    <font>
      <sz val="12"/>
      <name val="芥竟"/>
      <charset val="129"/>
    </font>
    <font>
      <b/>
      <sz val="11"/>
      <color indexed="63"/>
      <name val="맑은 고딕"/>
      <charset val="129"/>
    </font>
    <font>
      <sz val="12"/>
      <name val="바탕체"/>
      <charset val="129"/>
    </font>
    <font>
      <u/>
      <sz val="9"/>
      <color indexed="12"/>
      <name val="바탕체"/>
      <charset val="134"/>
    </font>
    <font>
      <sz val="9"/>
      <color rgb="FFFF0000"/>
      <name val="宋体"/>
      <charset val="134"/>
    </font>
    <font>
      <b/>
      <sz val="10"/>
      <color rgb="FFFF0000"/>
      <name val="楷体_GB2312"/>
      <charset val="134"/>
    </font>
    <font>
      <sz val="10"/>
      <name val="微软雅黑"/>
      <charset val="134"/>
    </font>
    <font>
      <b/>
      <sz val="10"/>
      <color rgb="FFFF0000"/>
      <name val="宋体"/>
      <charset val="134"/>
    </font>
    <font>
      <sz val="10"/>
      <name val="微软雅黑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  <border>
      <left/>
      <right style="dashDot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705">
    <xf numFmtId="0" fontId="0" fillId="0" borderId="0">
      <alignment vertical="center"/>
    </xf>
    <xf numFmtId="43" fontId="112" fillId="0" borderId="0" applyFont="0" applyFill="0" applyBorder="0" applyAlignment="0" applyProtection="0">
      <alignment vertical="center"/>
    </xf>
    <xf numFmtId="44" fontId="112" fillId="0" borderId="0" applyFont="0" applyFill="0" applyBorder="0" applyAlignment="0" applyProtection="0">
      <alignment vertical="center"/>
    </xf>
    <xf numFmtId="9" fontId="112" fillId="0" borderId="0" applyFont="0" applyFill="0" applyBorder="0" applyAlignment="0" applyProtection="0">
      <alignment vertical="center"/>
    </xf>
    <xf numFmtId="41" fontId="112" fillId="0" borderId="0" applyFont="0" applyFill="0" applyBorder="0" applyAlignment="0" applyProtection="0">
      <alignment vertical="center"/>
    </xf>
    <xf numFmtId="42" fontId="112" fillId="0" borderId="0" applyFon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2" fillId="11" borderId="23" applyNumberFormat="0" applyFont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24" applyNumberFormat="0" applyFill="0" applyAlignment="0" applyProtection="0">
      <alignment vertical="center"/>
    </xf>
    <xf numFmtId="0" fontId="119" fillId="0" borderId="24" applyNumberFormat="0" applyFill="0" applyAlignment="0" applyProtection="0">
      <alignment vertical="center"/>
    </xf>
    <xf numFmtId="0" fontId="120" fillId="0" borderId="25" applyNumberFormat="0" applyFill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12" borderId="26" applyNumberFormat="0" applyAlignment="0" applyProtection="0">
      <alignment vertical="center"/>
    </xf>
    <xf numFmtId="0" fontId="122" fillId="13" borderId="27" applyNumberFormat="0" applyAlignment="0" applyProtection="0">
      <alignment vertical="center"/>
    </xf>
    <xf numFmtId="0" fontId="123" fillId="13" borderId="26" applyNumberFormat="0" applyAlignment="0" applyProtection="0">
      <alignment vertical="center"/>
    </xf>
    <xf numFmtId="0" fontId="124" fillId="14" borderId="28" applyNumberFormat="0" applyAlignment="0" applyProtection="0">
      <alignment vertical="center"/>
    </xf>
    <xf numFmtId="0" fontId="125" fillId="0" borderId="29" applyNumberFormat="0" applyFill="0" applyAlignment="0" applyProtection="0">
      <alignment vertical="center"/>
    </xf>
    <xf numFmtId="0" fontId="126" fillId="0" borderId="30" applyNumberFormat="0" applyFill="0" applyAlignment="0" applyProtection="0">
      <alignment vertical="center"/>
    </xf>
    <xf numFmtId="0" fontId="127" fillId="15" borderId="0" applyNumberFormat="0" applyBorder="0" applyAlignment="0" applyProtection="0">
      <alignment vertical="center"/>
    </xf>
    <xf numFmtId="0" fontId="128" fillId="16" borderId="0" applyNumberFormat="0" applyBorder="0" applyAlignment="0" applyProtection="0">
      <alignment vertical="center"/>
    </xf>
    <xf numFmtId="0" fontId="129" fillId="17" borderId="0" applyNumberFormat="0" applyBorder="0" applyAlignment="0" applyProtection="0">
      <alignment vertical="center"/>
    </xf>
    <xf numFmtId="0" fontId="130" fillId="18" borderId="0" applyNumberFormat="0" applyBorder="0" applyAlignment="0" applyProtection="0">
      <alignment vertical="center"/>
    </xf>
    <xf numFmtId="0" fontId="131" fillId="19" borderId="0" applyNumberFormat="0" applyBorder="0" applyAlignment="0" applyProtection="0">
      <alignment vertical="center"/>
    </xf>
    <xf numFmtId="0" fontId="131" fillId="20" borderId="0" applyNumberFormat="0" applyBorder="0" applyAlignment="0" applyProtection="0">
      <alignment vertical="center"/>
    </xf>
    <xf numFmtId="0" fontId="130" fillId="21" borderId="0" applyNumberFormat="0" applyBorder="0" applyAlignment="0" applyProtection="0">
      <alignment vertical="center"/>
    </xf>
    <xf numFmtId="0" fontId="130" fillId="22" borderId="0" applyNumberFormat="0" applyBorder="0" applyAlignment="0" applyProtection="0">
      <alignment vertical="center"/>
    </xf>
    <xf numFmtId="0" fontId="131" fillId="23" borderId="0" applyNumberFormat="0" applyBorder="0" applyAlignment="0" applyProtection="0">
      <alignment vertical="center"/>
    </xf>
    <xf numFmtId="0" fontId="131" fillId="24" borderId="0" applyNumberFormat="0" applyBorder="0" applyAlignment="0" applyProtection="0">
      <alignment vertical="center"/>
    </xf>
    <xf numFmtId="0" fontId="130" fillId="25" borderId="0" applyNumberFormat="0" applyBorder="0" applyAlignment="0" applyProtection="0">
      <alignment vertical="center"/>
    </xf>
    <xf numFmtId="0" fontId="130" fillId="26" borderId="0" applyNumberFormat="0" applyBorder="0" applyAlignment="0" applyProtection="0">
      <alignment vertical="center"/>
    </xf>
    <xf numFmtId="0" fontId="131" fillId="27" borderId="0" applyNumberFormat="0" applyBorder="0" applyAlignment="0" applyProtection="0">
      <alignment vertical="center"/>
    </xf>
    <xf numFmtId="0" fontId="131" fillId="28" borderId="0" applyNumberFormat="0" applyBorder="0" applyAlignment="0" applyProtection="0">
      <alignment vertical="center"/>
    </xf>
    <xf numFmtId="0" fontId="130" fillId="29" borderId="0" applyNumberFormat="0" applyBorder="0" applyAlignment="0" applyProtection="0">
      <alignment vertical="center"/>
    </xf>
    <xf numFmtId="0" fontId="130" fillId="30" borderId="0" applyNumberFormat="0" applyBorder="0" applyAlignment="0" applyProtection="0">
      <alignment vertical="center"/>
    </xf>
    <xf numFmtId="0" fontId="131" fillId="31" borderId="0" applyNumberFormat="0" applyBorder="0" applyAlignment="0" applyProtection="0">
      <alignment vertical="center"/>
    </xf>
    <xf numFmtId="0" fontId="131" fillId="32" borderId="0" applyNumberFormat="0" applyBorder="0" applyAlignment="0" applyProtection="0">
      <alignment vertical="center"/>
    </xf>
    <xf numFmtId="0" fontId="130" fillId="33" borderId="0" applyNumberFormat="0" applyBorder="0" applyAlignment="0" applyProtection="0">
      <alignment vertical="center"/>
    </xf>
    <xf numFmtId="0" fontId="130" fillId="34" borderId="0" applyNumberFormat="0" applyBorder="0" applyAlignment="0" applyProtection="0">
      <alignment vertical="center"/>
    </xf>
    <xf numFmtId="0" fontId="131" fillId="35" borderId="0" applyNumberFormat="0" applyBorder="0" applyAlignment="0" applyProtection="0">
      <alignment vertical="center"/>
    </xf>
    <xf numFmtId="0" fontId="131" fillId="36" borderId="0" applyNumberFormat="0" applyBorder="0" applyAlignment="0" applyProtection="0">
      <alignment vertical="center"/>
    </xf>
    <xf numFmtId="0" fontId="130" fillId="37" borderId="0" applyNumberFormat="0" applyBorder="0" applyAlignment="0" applyProtection="0">
      <alignment vertical="center"/>
    </xf>
    <xf numFmtId="0" fontId="130" fillId="38" borderId="0" applyNumberFormat="0" applyBorder="0" applyAlignment="0" applyProtection="0">
      <alignment vertical="center"/>
    </xf>
    <xf numFmtId="0" fontId="131" fillId="39" borderId="0" applyNumberFormat="0" applyBorder="0" applyAlignment="0" applyProtection="0">
      <alignment vertical="center"/>
    </xf>
    <xf numFmtId="0" fontId="131" fillId="40" borderId="0" applyNumberFormat="0" applyBorder="0" applyAlignment="0" applyProtection="0">
      <alignment vertical="center"/>
    </xf>
    <xf numFmtId="0" fontId="130" fillId="41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Font="0" applyFill="0" applyBorder="0" applyAlignment="0" applyProtection="0"/>
    <xf numFmtId="0" fontId="107" fillId="0" borderId="0"/>
    <xf numFmtId="0" fontId="135" fillId="0" borderId="0"/>
    <xf numFmtId="0" fontId="107" fillId="0" borderId="0"/>
    <xf numFmtId="0" fontId="135" fillId="0" borderId="0"/>
    <xf numFmtId="0" fontId="107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07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6" fillId="0" borderId="0" applyNumberFormat="0" applyFill="0" applyBorder="0" applyAlignment="0" applyProtection="0">
      <alignment vertical="top"/>
      <protection locked="0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8" fillId="42" borderId="0" applyNumberFormat="0" applyBorder="0" applyAlignment="0" applyProtection="0">
      <alignment vertical="center"/>
    </xf>
    <xf numFmtId="0" fontId="138" fillId="43" borderId="0" applyNumberFormat="0" applyBorder="0" applyAlignment="0" applyProtection="0">
      <alignment vertical="center"/>
    </xf>
    <xf numFmtId="0" fontId="138" fillId="44" borderId="0" applyNumberFormat="0" applyBorder="0" applyAlignment="0" applyProtection="0">
      <alignment vertical="center"/>
    </xf>
    <xf numFmtId="0" fontId="138" fillId="45" borderId="0" applyNumberFormat="0" applyBorder="0" applyAlignment="0" applyProtection="0">
      <alignment vertical="center"/>
    </xf>
    <xf numFmtId="0" fontId="138" fillId="46" borderId="0" applyNumberFormat="0" applyBorder="0" applyAlignment="0" applyProtection="0">
      <alignment vertical="center"/>
    </xf>
    <xf numFmtId="0" fontId="138" fillId="47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9" borderId="0" applyNumberFormat="0" applyBorder="0" applyAlignment="0" applyProtection="0">
      <alignment vertical="center"/>
    </xf>
    <xf numFmtId="0" fontId="139" fillId="49" borderId="0" applyNumberFormat="0" applyBorder="0" applyAlignment="0" applyProtection="0">
      <alignment vertical="center"/>
    </xf>
    <xf numFmtId="0" fontId="139" fillId="49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6" borderId="0" applyNumberFormat="0" applyBorder="0" applyAlignment="0" applyProtection="0">
      <alignment vertical="center"/>
    </xf>
    <xf numFmtId="0" fontId="139" fillId="46" borderId="0" applyNumberFormat="0" applyBorder="0" applyAlignment="0" applyProtection="0">
      <alignment vertical="center"/>
    </xf>
    <xf numFmtId="0" fontId="139" fillId="46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40" fillId="42" borderId="0" applyNumberFormat="0" applyBorder="0" applyAlignment="0" applyProtection="0">
      <alignment vertical="center"/>
    </xf>
    <xf numFmtId="0" fontId="140" fillId="43" borderId="0" applyNumberFormat="0" applyBorder="0" applyAlignment="0" applyProtection="0">
      <alignment vertical="center"/>
    </xf>
    <xf numFmtId="0" fontId="140" fillId="44" borderId="0" applyNumberFormat="0" applyBorder="0" applyAlignment="0" applyProtection="0">
      <alignment vertical="center"/>
    </xf>
    <xf numFmtId="0" fontId="140" fillId="45" borderId="0" applyNumberFormat="0" applyBorder="0" applyAlignment="0" applyProtection="0">
      <alignment vertical="center"/>
    </xf>
    <xf numFmtId="0" fontId="140" fillId="46" borderId="0" applyNumberFormat="0" applyBorder="0" applyAlignment="0" applyProtection="0">
      <alignment vertical="center"/>
    </xf>
    <xf numFmtId="0" fontId="140" fillId="47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2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4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6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47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8" fillId="50" borderId="0" applyNumberFormat="0" applyBorder="0" applyAlignment="0" applyProtection="0">
      <alignment vertical="center"/>
    </xf>
    <xf numFmtId="0" fontId="138" fillId="51" borderId="0" applyNumberFormat="0" applyBorder="0" applyAlignment="0" applyProtection="0">
      <alignment vertical="center"/>
    </xf>
    <xf numFmtId="0" fontId="138" fillId="52" borderId="0" applyNumberFormat="0" applyBorder="0" applyAlignment="0" applyProtection="0">
      <alignment vertical="center"/>
    </xf>
    <xf numFmtId="0" fontId="138" fillId="45" borderId="0" applyNumberFormat="0" applyBorder="0" applyAlignment="0" applyProtection="0">
      <alignment vertical="center"/>
    </xf>
    <xf numFmtId="0" fontId="138" fillId="50" borderId="0" applyNumberFormat="0" applyBorder="0" applyAlignment="0" applyProtection="0">
      <alignment vertical="center"/>
    </xf>
    <xf numFmtId="0" fontId="138" fillId="53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51" borderId="0" applyNumberFormat="0" applyBorder="0" applyAlignment="0" applyProtection="0">
      <alignment vertical="center"/>
    </xf>
    <xf numFmtId="0" fontId="139" fillId="51" borderId="0" applyNumberFormat="0" applyBorder="0" applyAlignment="0" applyProtection="0">
      <alignment vertical="center"/>
    </xf>
    <xf numFmtId="0" fontId="139" fillId="51" borderId="0" applyNumberFormat="0" applyBorder="0" applyAlignment="0" applyProtection="0">
      <alignment vertical="center"/>
    </xf>
    <xf numFmtId="0" fontId="139" fillId="54" borderId="0" applyNumberFormat="0" applyBorder="0" applyAlignment="0" applyProtection="0">
      <alignment vertical="center"/>
    </xf>
    <xf numFmtId="0" fontId="139" fillId="54" borderId="0" applyNumberFormat="0" applyBorder="0" applyAlignment="0" applyProtection="0">
      <alignment vertical="center"/>
    </xf>
    <xf numFmtId="0" fontId="139" fillId="54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48" borderId="0" applyNumberFormat="0" applyBorder="0" applyAlignment="0" applyProtection="0">
      <alignment vertical="center"/>
    </xf>
    <xf numFmtId="0" fontId="139" fillId="50" borderId="0" applyNumberFormat="0" applyBorder="0" applyAlignment="0" applyProtection="0">
      <alignment vertical="center"/>
    </xf>
    <xf numFmtId="0" fontId="139" fillId="50" borderId="0" applyNumberFormat="0" applyBorder="0" applyAlignment="0" applyProtection="0">
      <alignment vertical="center"/>
    </xf>
    <xf numFmtId="0" fontId="139" fillId="50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39" fillId="47" borderId="0" applyNumberFormat="0" applyBorder="0" applyAlignment="0" applyProtection="0">
      <alignment vertical="center"/>
    </xf>
    <xf numFmtId="0" fontId="140" fillId="50" borderId="0" applyNumberFormat="0" applyBorder="0" applyAlignment="0" applyProtection="0">
      <alignment vertical="center"/>
    </xf>
    <xf numFmtId="0" fontId="140" fillId="51" borderId="0" applyNumberFormat="0" applyBorder="0" applyAlignment="0" applyProtection="0">
      <alignment vertical="center"/>
    </xf>
    <xf numFmtId="0" fontId="140" fillId="52" borderId="0" applyNumberFormat="0" applyBorder="0" applyAlignment="0" applyProtection="0">
      <alignment vertical="center"/>
    </xf>
    <xf numFmtId="0" fontId="140" fillId="45" borderId="0" applyNumberFormat="0" applyBorder="0" applyAlignment="0" applyProtection="0">
      <alignment vertical="center"/>
    </xf>
    <xf numFmtId="0" fontId="140" fillId="50" borderId="0" applyNumberFormat="0" applyBorder="0" applyAlignment="0" applyProtection="0">
      <alignment vertical="center"/>
    </xf>
    <xf numFmtId="0" fontId="140" fillId="53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1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52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45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0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37" fillId="53" borderId="0" applyNumberFormat="0" applyBorder="0" applyAlignment="0" applyProtection="0">
      <alignment vertical="center"/>
    </xf>
    <xf numFmtId="0" fontId="141" fillId="55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6" borderId="0" applyNumberFormat="0" applyBorder="0" applyAlignment="0" applyProtection="0">
      <alignment vertical="center"/>
    </xf>
    <xf numFmtId="0" fontId="141" fillId="57" borderId="0" applyNumberFormat="0" applyBorder="0" applyAlignment="0" applyProtection="0">
      <alignment vertical="center"/>
    </xf>
    <xf numFmtId="0" fontId="141" fillId="58" borderId="0" applyNumberFormat="0" applyBorder="0" applyAlignment="0" applyProtection="0">
      <alignment vertical="center"/>
    </xf>
    <xf numFmtId="0" fontId="142" fillId="55" borderId="0" applyNumberFormat="0" applyBorder="0" applyAlignment="0" applyProtection="0">
      <alignment vertical="center"/>
    </xf>
    <xf numFmtId="0" fontId="142" fillId="51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142" fillId="56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142" fillId="58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1" borderId="0" applyNumberFormat="0" applyBorder="0" applyAlignment="0" applyProtection="0">
      <alignment vertical="center"/>
    </xf>
    <xf numFmtId="0" fontId="143" fillId="51" borderId="0" applyNumberFormat="0" applyBorder="0" applyAlignment="0" applyProtection="0">
      <alignment vertical="center"/>
    </xf>
    <xf numFmtId="0" fontId="143" fillId="51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4" fillId="55" borderId="0" applyNumberFormat="0" applyBorder="0" applyAlignment="0" applyProtection="0">
      <alignment vertical="center"/>
    </xf>
    <xf numFmtId="0" fontId="144" fillId="51" borderId="0" applyNumberFormat="0" applyBorder="0" applyAlignment="0" applyProtection="0">
      <alignment vertical="center"/>
    </xf>
    <xf numFmtId="0" fontId="144" fillId="52" borderId="0" applyNumberFormat="0" applyBorder="0" applyAlignment="0" applyProtection="0">
      <alignment vertical="center"/>
    </xf>
    <xf numFmtId="0" fontId="144" fillId="56" borderId="0" applyNumberFormat="0" applyBorder="0" applyAlignment="0" applyProtection="0">
      <alignment vertical="center"/>
    </xf>
    <xf numFmtId="0" fontId="144" fillId="57" borderId="0" applyNumberFormat="0" applyBorder="0" applyAlignment="0" applyProtection="0">
      <alignment vertical="center"/>
    </xf>
    <xf numFmtId="0" fontId="144" fillId="58" borderId="0" applyNumberFormat="0" applyBorder="0" applyAlignment="0" applyProtection="0">
      <alignment vertical="center"/>
    </xf>
    <xf numFmtId="0" fontId="141" fillId="55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6" borderId="0" applyNumberFormat="0" applyBorder="0" applyAlignment="0" applyProtection="0">
      <alignment vertical="center"/>
    </xf>
    <xf numFmtId="0" fontId="141" fillId="57" borderId="0" applyNumberFormat="0" applyBorder="0" applyAlignment="0" applyProtection="0">
      <alignment vertical="center"/>
    </xf>
    <xf numFmtId="0" fontId="141" fillId="58" borderId="0" applyNumberFormat="0" applyBorder="0" applyAlignment="0" applyProtection="0">
      <alignment vertical="center"/>
    </xf>
    <xf numFmtId="41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0" fontId="141" fillId="59" borderId="0" applyNumberFormat="0" applyBorder="0" applyAlignment="0" applyProtection="0">
      <alignment vertical="center"/>
    </xf>
    <xf numFmtId="0" fontId="141" fillId="60" borderId="0" applyNumberFormat="0" applyBorder="0" applyAlignment="0" applyProtection="0">
      <alignment vertical="center"/>
    </xf>
    <xf numFmtId="0" fontId="141" fillId="61" borderId="0" applyNumberFormat="0" applyBorder="0" applyAlignment="0" applyProtection="0">
      <alignment vertical="center"/>
    </xf>
    <xf numFmtId="0" fontId="141" fillId="56" borderId="0" applyNumberFormat="0" applyBorder="0" applyAlignment="0" applyProtection="0">
      <alignment vertical="center"/>
    </xf>
    <xf numFmtId="0" fontId="141" fillId="57" borderId="0" applyNumberFormat="0" applyBorder="0" applyAlignment="0" applyProtection="0">
      <alignment vertical="center"/>
    </xf>
    <xf numFmtId="0" fontId="141" fillId="62" borderId="0" applyNumberFormat="0" applyBorder="0" applyAlignment="0" applyProtection="0">
      <alignment vertical="center"/>
    </xf>
    <xf numFmtId="0" fontId="146" fillId="0" borderId="0" applyFont="0" applyFill="0" applyBorder="0" applyAlignment="0" applyProtection="0"/>
    <xf numFmtId="0" fontId="146" fillId="0" borderId="0" applyFont="0" applyFill="0" applyBorder="0" applyAlignment="0" applyProtection="0"/>
    <xf numFmtId="176" fontId="145" fillId="0" borderId="0" applyFont="0" applyFill="0" applyBorder="0" applyAlignment="0" applyProtection="0"/>
    <xf numFmtId="177" fontId="145" fillId="0" borderId="0" applyFont="0" applyFill="0" applyBorder="0" applyAlignment="0" applyProtection="0"/>
    <xf numFmtId="0" fontId="147" fillId="0" borderId="0">
      <alignment horizontal="center" wrapText="1"/>
      <protection locked="0"/>
    </xf>
    <xf numFmtId="0" fontId="148" fillId="0" borderId="0" applyFont="0" applyFill="0" applyBorder="0" applyAlignment="0" applyProtection="0"/>
    <xf numFmtId="0" fontId="146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46" fillId="0" borderId="0" applyFont="0" applyFill="0" applyBorder="0" applyAlignment="0" applyProtection="0"/>
    <xf numFmtId="0" fontId="149" fillId="43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top"/>
      <protection locked="0"/>
    </xf>
    <xf numFmtId="178" fontId="107" fillId="0" borderId="31" applyBorder="0"/>
    <xf numFmtId="179" fontId="107" fillId="0" borderId="32"/>
    <xf numFmtId="180" fontId="151" fillId="0" borderId="9" applyAlignment="0" applyProtection="0"/>
    <xf numFmtId="0" fontId="146" fillId="0" borderId="0"/>
    <xf numFmtId="0" fontId="145" fillId="0" borderId="0"/>
    <xf numFmtId="0" fontId="146" fillId="0" borderId="0"/>
    <xf numFmtId="0" fontId="148" fillId="0" borderId="0"/>
    <xf numFmtId="0" fontId="107" fillId="0" borderId="0" applyFill="0" applyBorder="0" applyAlignment="0"/>
    <xf numFmtId="0" fontId="152" fillId="48" borderId="33" applyNumberFormat="0" applyAlignment="0" applyProtection="0">
      <alignment vertical="center"/>
    </xf>
    <xf numFmtId="0" fontId="153" fillId="63" borderId="34" applyNumberFormat="0" applyAlignment="0" applyProtection="0">
      <alignment vertical="center"/>
    </xf>
    <xf numFmtId="0" fontId="154" fillId="0" borderId="0" applyNumberFormat="0" applyFill="0" applyBorder="0" applyAlignment="0" applyProtection="0">
      <alignment vertical="top"/>
      <protection locked="0"/>
    </xf>
    <xf numFmtId="38" fontId="155" fillId="0" borderId="0" applyFont="0" applyFill="0" applyBorder="0" applyAlignment="0" applyProtection="0"/>
    <xf numFmtId="0" fontId="134" fillId="0" borderId="0" applyFont="0" applyFill="0" applyBorder="0" applyAlignment="0" applyProtection="0"/>
    <xf numFmtId="181" fontId="107" fillId="0" borderId="0" applyFont="0" applyFill="0" applyBorder="0" applyAlignment="0" applyProtection="0"/>
    <xf numFmtId="3" fontId="107" fillId="0" borderId="0" applyFont="0" applyFill="0" applyBorder="0" applyAlignment="0" applyProtection="0"/>
    <xf numFmtId="0" fontId="135" fillId="0" borderId="0"/>
    <xf numFmtId="0" fontId="156" fillId="0" borderId="0" applyNumberFormat="0" applyAlignment="0">
      <alignment horizontal="left"/>
    </xf>
    <xf numFmtId="0" fontId="157" fillId="0" borderId="0" applyNumberFormat="0" applyAlignment="0"/>
    <xf numFmtId="0" fontId="134" fillId="0" borderId="0" applyFont="0" applyFill="0" applyBorder="0" applyAlignment="0" applyProtection="0"/>
    <xf numFmtId="0" fontId="134" fillId="0" borderId="0" applyFont="0" applyFill="0" applyBorder="0" applyAlignment="0" applyProtection="0"/>
    <xf numFmtId="182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38" fontId="155" fillId="0" borderId="0" applyFont="0" applyFill="0" applyBorder="0" applyAlignment="0" applyProtection="0"/>
    <xf numFmtId="40" fontId="155" fillId="0" borderId="0" applyFont="0" applyFill="0" applyBorder="0" applyAlignment="0" applyProtection="0"/>
    <xf numFmtId="0" fontId="158" fillId="0" borderId="0" applyNumberFormat="0" applyAlignment="0">
      <alignment horizontal="left"/>
    </xf>
    <xf numFmtId="183" fontId="107" fillId="0" borderId="0" applyFont="0" applyFill="0" applyBorder="0" applyAlignment="0" applyProtection="0"/>
    <xf numFmtId="0" fontId="159" fillId="0" borderId="0" applyNumberFormat="0" applyFill="0" applyBorder="0" applyAlignment="0" applyProtection="0">
      <alignment vertical="center"/>
    </xf>
    <xf numFmtId="2" fontId="107" fillId="0" borderId="0" applyFont="0" applyFill="0" applyBorder="0" applyAlignment="0" applyProtection="0"/>
    <xf numFmtId="0" fontId="160" fillId="44" borderId="0" applyNumberFormat="0" applyBorder="0" applyAlignment="0" applyProtection="0">
      <alignment vertical="center"/>
    </xf>
    <xf numFmtId="38" fontId="161" fillId="48" borderId="0" applyNumberFormat="0" applyBorder="0" applyAlignment="0" applyProtection="0"/>
    <xf numFmtId="0" fontId="162" fillId="0" borderId="35" applyNumberFormat="0" applyAlignment="0" applyProtection="0">
      <alignment horizontal="left" vertical="center"/>
    </xf>
    <xf numFmtId="0" fontId="162" fillId="0" borderId="3">
      <alignment horizontal="left" vertical="center"/>
    </xf>
    <xf numFmtId="0" fontId="163" fillId="64" borderId="1" applyNumberFormat="0" applyFont="0" applyAlignment="0">
      <alignment horizontal="left" vertical="center"/>
    </xf>
    <xf numFmtId="0" fontId="164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5" fillId="0" borderId="36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66" fillId="47" borderId="33" applyNumberFormat="0" applyAlignment="0" applyProtection="0">
      <alignment vertical="center"/>
    </xf>
    <xf numFmtId="10" fontId="161" fillId="49" borderId="1" applyNumberFormat="0" applyBorder="0" applyAlignment="0" applyProtection="0"/>
    <xf numFmtId="0" fontId="167" fillId="65" borderId="0"/>
    <xf numFmtId="0" fontId="168" fillId="54" borderId="33" applyNumberFormat="0" applyAlignment="0" applyProtection="0"/>
    <xf numFmtId="0" fontId="169" fillId="0" borderId="37" applyNumberFormat="0" applyFill="0" applyAlignment="0" applyProtection="0">
      <alignment vertical="center"/>
    </xf>
    <xf numFmtId="0" fontId="170" fillId="66" borderId="0"/>
    <xf numFmtId="184" fontId="107" fillId="0" borderId="0" applyFont="0" applyFill="0" applyBorder="0" applyAlignment="0" applyProtection="0">
      <alignment vertical="center"/>
    </xf>
    <xf numFmtId="185" fontId="107" fillId="0" borderId="0" applyFont="0" applyFill="0" applyBorder="0" applyAlignment="0" applyProtection="0"/>
    <xf numFmtId="186" fontId="107" fillId="0" borderId="0" applyFont="0" applyFill="0" applyBorder="0" applyAlignment="0" applyProtection="0"/>
    <xf numFmtId="187" fontId="155" fillId="0" borderId="0" applyFont="0" applyFill="0" applyBorder="0" applyAlignment="0" applyProtection="0"/>
    <xf numFmtId="188" fontId="155" fillId="0" borderId="0" applyFont="0" applyFill="0" applyBorder="0" applyAlignment="0" applyProtection="0"/>
    <xf numFmtId="189" fontId="171" fillId="0" borderId="0" applyFont="0" applyFill="0" applyBorder="0" applyAlignment="0" applyProtection="0"/>
    <xf numFmtId="190" fontId="171" fillId="0" borderId="0" applyFont="0" applyFill="0" applyBorder="0" applyAlignment="0" applyProtection="0"/>
    <xf numFmtId="191" fontId="107" fillId="0" borderId="0" applyFont="0" applyFill="0" applyBorder="0" applyAlignment="0" applyProtection="0"/>
    <xf numFmtId="192" fontId="107" fillId="0" borderId="0" applyFont="0" applyFill="0" applyBorder="0" applyAlignment="0" applyProtection="0"/>
    <xf numFmtId="0" fontId="107" fillId="0" borderId="0" applyNumberFormat="0"/>
    <xf numFmtId="0" fontId="172" fillId="54" borderId="0" applyNumberFormat="0" applyBorder="0" applyAlignment="0" applyProtection="0">
      <alignment vertical="center"/>
    </xf>
    <xf numFmtId="193" fontId="173" fillId="0" borderId="0"/>
    <xf numFmtId="194" fontId="103" fillId="0" borderId="0">
      <alignment vertical="center"/>
    </xf>
    <xf numFmtId="0" fontId="107" fillId="0" borderId="0"/>
    <xf numFmtId="0" fontId="107" fillId="0" borderId="0"/>
    <xf numFmtId="195" fontId="107" fillId="0" borderId="0"/>
    <xf numFmtId="0" fontId="107" fillId="0" borderId="0"/>
    <xf numFmtId="0" fontId="41" fillId="0" borderId="0"/>
    <xf numFmtId="0" fontId="103" fillId="0" borderId="0"/>
    <xf numFmtId="0" fontId="103" fillId="0" borderId="0"/>
    <xf numFmtId="0" fontId="7" fillId="0" borderId="0">
      <alignment vertical="center"/>
    </xf>
    <xf numFmtId="0" fontId="174" fillId="0" borderId="0"/>
    <xf numFmtId="0" fontId="155" fillId="0" borderId="0"/>
    <xf numFmtId="0" fontId="107" fillId="0" borderId="0"/>
    <xf numFmtId="0" fontId="7" fillId="0" borderId="0">
      <alignment vertical="center"/>
    </xf>
    <xf numFmtId="0" fontId="7" fillId="0" borderId="0">
      <alignment vertical="center"/>
    </xf>
    <xf numFmtId="0" fontId="107" fillId="0" borderId="0"/>
    <xf numFmtId="0" fontId="3" fillId="0" borderId="0"/>
    <xf numFmtId="0" fontId="103" fillId="0" borderId="0">
      <alignment vertical="center"/>
    </xf>
    <xf numFmtId="0" fontId="155" fillId="0" borderId="0"/>
    <xf numFmtId="196" fontId="3" fillId="0" borderId="0"/>
    <xf numFmtId="0" fontId="3" fillId="0" borderId="0">
      <alignment vertical="center"/>
    </xf>
    <xf numFmtId="0" fontId="107" fillId="0" borderId="0"/>
    <xf numFmtId="0" fontId="107" fillId="0" borderId="0"/>
    <xf numFmtId="0" fontId="171" fillId="49" borderId="38" applyNumberFormat="0" applyFont="0" applyAlignment="0" applyProtection="0">
      <alignment vertical="center"/>
    </xf>
    <xf numFmtId="0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75" fillId="48" borderId="39" applyNumberFormat="0" applyAlignment="0" applyProtection="0">
      <alignment vertical="center"/>
    </xf>
    <xf numFmtId="14" fontId="147" fillId="0" borderId="0">
      <alignment horizontal="center" wrapText="1"/>
      <protection locked="0"/>
    </xf>
    <xf numFmtId="10" fontId="107" fillId="0" borderId="0" applyFont="0" applyFill="0" applyBorder="0" applyAlignment="0" applyProtection="0"/>
    <xf numFmtId="9" fontId="155" fillId="0" borderId="40" applyNumberFormat="0" applyBorder="0"/>
    <xf numFmtId="0" fontId="176" fillId="0" borderId="0"/>
    <xf numFmtId="0" fontId="155" fillId="0" borderId="0" applyNumberFormat="0" applyFont="0" applyFill="0" applyBorder="0" applyAlignment="0" applyProtection="0">
      <alignment horizontal="left"/>
    </xf>
    <xf numFmtId="14" fontId="177" fillId="0" borderId="0" applyNumberFormat="0" applyFill="0" applyBorder="0" applyAlignment="0" applyProtection="0">
      <alignment horizontal="left"/>
    </xf>
    <xf numFmtId="197" fontId="107" fillId="0" borderId="0" applyFont="0" applyFill="0" applyBorder="0" applyAlignment="0" applyProtection="0"/>
    <xf numFmtId="198" fontId="107" fillId="0" borderId="0" applyFont="0" applyFill="0" applyBorder="0" applyAlignment="0" applyProtection="0"/>
    <xf numFmtId="0" fontId="155" fillId="67" borderId="0" applyNumberFormat="0" applyFont="0" applyBorder="0" applyAlignment="0" applyProtection="0"/>
    <xf numFmtId="0" fontId="155" fillId="65" borderId="0" applyNumberFormat="0" applyFont="0" applyBorder="0" applyAlignment="0" applyProtection="0"/>
    <xf numFmtId="199" fontId="135" fillId="0" borderId="0"/>
    <xf numFmtId="40" fontId="178" fillId="0" borderId="0" applyBorder="0">
      <alignment horizontal="right"/>
    </xf>
    <xf numFmtId="0" fontId="179" fillId="0" borderId="0" applyNumberFormat="0" applyFill="0" applyBorder="0" applyAlignment="0" applyProtection="0">
      <alignment vertical="center"/>
    </xf>
    <xf numFmtId="0" fontId="107" fillId="0" borderId="41" applyNumberFormat="0" applyFont="0" applyFill="0" applyAlignment="0" applyProtection="0"/>
    <xf numFmtId="4" fontId="135" fillId="0" borderId="0" applyFont="0" applyFill="0" applyBorder="0" applyAlignment="0" applyProtection="0"/>
    <xf numFmtId="200" fontId="107" fillId="0" borderId="0" applyFont="0" applyFill="0" applyBorder="0" applyAlignment="0" applyProtection="0"/>
    <xf numFmtId="200" fontId="107" fillId="0" borderId="0" applyFont="0" applyFill="0" applyBorder="0" applyAlignment="0" applyProtection="0"/>
    <xf numFmtId="201" fontId="107" fillId="0" borderId="0" applyFont="0" applyFill="0" applyBorder="0" applyAlignment="0" applyProtection="0"/>
    <xf numFmtId="187" fontId="155" fillId="0" borderId="0" applyFont="0" applyFill="0" applyBorder="0" applyAlignment="0" applyProtection="0"/>
    <xf numFmtId="188" fontId="155" fillId="0" borderId="0" applyFont="0" applyFill="0" applyBorder="0" applyAlignment="0" applyProtection="0"/>
    <xf numFmtId="0" fontId="180" fillId="0" borderId="0" applyNumberFormat="0" applyFill="0" applyBorder="0" applyAlignment="0" applyProtection="0">
      <alignment vertical="center"/>
    </xf>
    <xf numFmtId="0" fontId="142" fillId="59" borderId="0" applyNumberFormat="0" applyBorder="0" applyAlignment="0" applyProtection="0">
      <alignment vertical="center"/>
    </xf>
    <xf numFmtId="0" fontId="142" fillId="60" borderId="0" applyNumberFormat="0" applyBorder="0" applyAlignment="0" applyProtection="0">
      <alignment vertical="center"/>
    </xf>
    <xf numFmtId="0" fontId="142" fillId="61" borderId="0" applyNumberFormat="0" applyBorder="0" applyAlignment="0" applyProtection="0">
      <alignment vertical="center"/>
    </xf>
    <xf numFmtId="0" fontId="142" fillId="56" borderId="0" applyNumberFormat="0" applyBorder="0" applyAlignment="0" applyProtection="0">
      <alignment vertical="center"/>
    </xf>
    <xf numFmtId="0" fontId="142" fillId="57" borderId="0" applyNumberFormat="0" applyBorder="0" applyAlignment="0" applyProtection="0">
      <alignment vertical="center"/>
    </xf>
    <xf numFmtId="0" fontId="142" fillId="62" borderId="0" applyNumberFormat="0" applyBorder="0" applyAlignment="0" applyProtection="0">
      <alignment vertical="center"/>
    </xf>
    <xf numFmtId="0" fontId="181" fillId="0" borderId="0" applyNumberFormat="0" applyFill="0" applyBorder="0" applyAlignment="0" applyProtection="0">
      <alignment vertical="center"/>
    </xf>
    <xf numFmtId="0" fontId="182" fillId="63" borderId="34" applyNumberFormat="0" applyAlignment="0" applyProtection="0">
      <alignment vertical="center"/>
    </xf>
    <xf numFmtId="0" fontId="183" fillId="54" borderId="0" applyNumberFormat="0" applyBorder="0" applyAlignment="0" applyProtection="0">
      <alignment vertical="center"/>
    </xf>
    <xf numFmtId="0" fontId="184" fillId="49" borderId="38" applyNumberFormat="0" applyFont="0" applyAlignment="0" applyProtection="0">
      <alignment vertical="center"/>
    </xf>
    <xf numFmtId="0" fontId="185" fillId="0" borderId="37" applyNumberFormat="0" applyFill="0" applyAlignment="0" applyProtection="0">
      <alignment vertical="center"/>
    </xf>
    <xf numFmtId="0" fontId="186" fillId="0" borderId="0"/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1" borderId="0" applyNumberFormat="0" applyBorder="0" applyAlignment="0" applyProtection="0">
      <alignment vertical="center"/>
    </xf>
    <xf numFmtId="0" fontId="143" fillId="61" borderId="0" applyNumberFormat="0" applyBorder="0" applyAlignment="0" applyProtection="0">
      <alignment vertical="center"/>
    </xf>
    <xf numFmtId="0" fontId="143" fillId="61" borderId="0" applyNumberFormat="0" applyBorder="0" applyAlignment="0" applyProtection="0">
      <alignment vertical="center"/>
    </xf>
    <xf numFmtId="0" fontId="143" fillId="68" borderId="0" applyNumberFormat="0" applyBorder="0" applyAlignment="0" applyProtection="0">
      <alignment vertical="center"/>
    </xf>
    <xf numFmtId="0" fontId="143" fillId="68" borderId="0" applyNumberFormat="0" applyBorder="0" applyAlignment="0" applyProtection="0">
      <alignment vertical="center"/>
    </xf>
    <xf numFmtId="0" fontId="143" fillId="68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57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43" fillId="62" borderId="0" applyNumberFormat="0" applyBorder="0" applyAlignment="0" applyProtection="0">
      <alignment vertical="center"/>
    </xf>
    <xf numFmtId="0" fontId="187" fillId="49" borderId="38" applyNumberFormat="0" applyFont="0" applyAlignment="0" applyProtection="0">
      <alignment vertical="center"/>
    </xf>
    <xf numFmtId="0" fontId="188" fillId="0" borderId="42" applyNumberFormat="0" applyFill="0" applyAlignment="0" applyProtection="0">
      <alignment vertical="center"/>
    </xf>
    <xf numFmtId="0" fontId="189" fillId="0" borderId="43" applyNumberFormat="0" applyFill="0" applyAlignment="0" applyProtection="0">
      <alignment vertical="center"/>
    </xf>
    <xf numFmtId="0" fontId="190" fillId="0" borderId="44" applyNumberFormat="0" applyFill="0" applyAlignment="0" applyProtection="0">
      <alignment vertical="center"/>
    </xf>
    <xf numFmtId="0" fontId="191" fillId="0" borderId="45" applyNumberFormat="0" applyFill="0" applyAlignment="0" applyProtection="0">
      <alignment vertical="center"/>
    </xf>
    <xf numFmtId="0" fontId="165" fillId="0" borderId="36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92" fillId="0" borderId="0" applyNumberFormat="0" applyFill="0" applyBorder="0" applyAlignment="0" applyProtection="0">
      <alignment vertical="center"/>
    </xf>
    <xf numFmtId="0" fontId="193" fillId="0" borderId="42" applyNumberFormat="0" applyFill="0" applyAlignment="0" applyProtection="0">
      <alignment vertical="center"/>
    </xf>
    <xf numFmtId="0" fontId="194" fillId="0" borderId="44" applyNumberFormat="0" applyFill="0" applyAlignment="0" applyProtection="0">
      <alignment vertical="center"/>
    </xf>
    <xf numFmtId="0" fontId="195" fillId="0" borderId="36" applyNumberFormat="0" applyFill="0" applyAlignment="0" applyProtection="0">
      <alignment vertical="center"/>
    </xf>
    <xf numFmtId="0" fontId="195" fillId="0" borderId="0" applyNumberFormat="0" applyFill="0" applyBorder="0" applyAlignment="0" applyProtection="0">
      <alignment vertical="center"/>
    </xf>
    <xf numFmtId="0" fontId="196" fillId="0" borderId="0" applyNumberFormat="0" applyFill="0" applyBorder="0" applyAlignment="0" applyProtection="0">
      <alignment vertical="center"/>
    </xf>
    <xf numFmtId="0" fontId="196" fillId="0" borderId="0" applyNumberFormat="0" applyFill="0" applyBorder="0" applyAlignment="0" applyProtection="0">
      <alignment vertical="center"/>
    </xf>
    <xf numFmtId="0" fontId="196" fillId="0" borderId="0" applyNumberFormat="0" applyFill="0" applyBorder="0" applyAlignment="0" applyProtection="0">
      <alignment vertical="center"/>
    </xf>
    <xf numFmtId="0" fontId="197" fillId="48" borderId="46" applyNumberFormat="0" applyAlignment="0" applyProtection="0">
      <alignment vertical="center"/>
    </xf>
    <xf numFmtId="0" fontId="197" fillId="48" borderId="46" applyNumberFormat="0" applyAlignment="0" applyProtection="0">
      <alignment vertical="center"/>
    </xf>
    <xf numFmtId="0" fontId="197" fillId="48" borderId="46" applyNumberFormat="0" applyAlignment="0" applyProtection="0">
      <alignment vertical="center"/>
    </xf>
    <xf numFmtId="0" fontId="149" fillId="43" borderId="0" applyNumberFormat="0" applyBorder="0" applyAlignment="0" applyProtection="0">
      <alignment vertical="center"/>
    </xf>
    <xf numFmtId="0" fontId="107" fillId="0" borderId="0"/>
    <xf numFmtId="202" fontId="187" fillId="0" borderId="0"/>
    <xf numFmtId="202" fontId="3" fillId="0" borderId="0"/>
    <xf numFmtId="203" fontId="3" fillId="0" borderId="0"/>
    <xf numFmtId="202" fontId="3" fillId="0" borderId="0"/>
    <xf numFmtId="195" fontId="3" fillId="0" borderId="0"/>
    <xf numFmtId="202" fontId="3" fillId="0" borderId="0"/>
    <xf numFmtId="202" fontId="103" fillId="0" borderId="0"/>
    <xf numFmtId="202" fontId="3" fillId="0" borderId="0"/>
    <xf numFmtId="203" fontId="103" fillId="0" borderId="0"/>
    <xf numFmtId="204" fontId="0" fillId="0" borderId="0">
      <alignment vertical="center"/>
    </xf>
    <xf numFmtId="0" fontId="0" fillId="0" borderId="0">
      <alignment vertical="center"/>
    </xf>
    <xf numFmtId="0" fontId="103" fillId="0" borderId="0"/>
    <xf numFmtId="0" fontId="3" fillId="0" borderId="0">
      <alignment vertical="center"/>
    </xf>
    <xf numFmtId="0" fontId="103" fillId="0" borderId="0"/>
    <xf numFmtId="204" fontId="3" fillId="0" borderId="0">
      <alignment vertical="center"/>
    </xf>
    <xf numFmtId="0" fontId="103" fillId="0" borderId="0"/>
    <xf numFmtId="0" fontId="103" fillId="0" borderId="0"/>
    <xf numFmtId="0" fontId="7" fillId="0" borderId="0">
      <alignment vertical="center"/>
    </xf>
    <xf numFmtId="0" fontId="103" fillId="0" borderId="0"/>
    <xf numFmtId="0" fontId="103" fillId="0" borderId="0"/>
    <xf numFmtId="0" fontId="7" fillId="0" borderId="0">
      <alignment vertical="center"/>
    </xf>
    <xf numFmtId="0" fontId="103" fillId="0" borderId="0">
      <alignment vertical="center"/>
    </xf>
    <xf numFmtId="205" fontId="3" fillId="0" borderId="0"/>
    <xf numFmtId="0" fontId="3" fillId="0" borderId="0">
      <alignment vertical="center"/>
    </xf>
    <xf numFmtId="203" fontId="13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7" fillId="0" borderId="0">
      <alignment vertical="center"/>
    </xf>
    <xf numFmtId="0" fontId="171" fillId="0" borderId="0">
      <alignment vertical="center"/>
    </xf>
    <xf numFmtId="0" fontId="17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204" fontId="155" fillId="0" borderId="0"/>
    <xf numFmtId="0" fontId="171" fillId="0" borderId="0">
      <alignment vertical="center"/>
    </xf>
    <xf numFmtId="0" fontId="3" fillId="0" borderId="0">
      <alignment vertical="center"/>
    </xf>
    <xf numFmtId="204" fontId="155" fillId="0" borderId="0"/>
    <xf numFmtId="203" fontId="107" fillId="0" borderId="0"/>
    <xf numFmtId="205" fontId="3" fillId="0" borderId="0"/>
    <xf numFmtId="205" fontId="3" fillId="0" borderId="0"/>
    <xf numFmtId="203" fontId="3" fillId="0" borderId="0"/>
    <xf numFmtId="202" fontId="3" fillId="0" borderId="0">
      <alignment vertical="center"/>
    </xf>
    <xf numFmtId="203" fontId="103" fillId="0" borderId="0">
      <alignment vertical="center"/>
    </xf>
    <xf numFmtId="204" fontId="0" fillId="0" borderId="0">
      <alignment vertical="center"/>
    </xf>
    <xf numFmtId="202" fontId="3" fillId="0" borderId="0"/>
    <xf numFmtId="203" fontId="0" fillId="0" borderId="0">
      <alignment vertical="center"/>
    </xf>
    <xf numFmtId="0" fontId="0" fillId="0" borderId="0"/>
    <xf numFmtId="202" fontId="3" fillId="0" borderId="0"/>
    <xf numFmtId="0" fontId="3" fillId="0" borderId="0"/>
    <xf numFmtId="0" fontId="3" fillId="0" borderId="0"/>
    <xf numFmtId="0" fontId="3" fillId="0" borderId="0"/>
    <xf numFmtId="203" fontId="3" fillId="0" borderId="0"/>
    <xf numFmtId="0" fontId="3" fillId="0" borderId="0"/>
    <xf numFmtId="0" fontId="3" fillId="0" borderId="0"/>
    <xf numFmtId="0" fontId="171" fillId="0" borderId="0">
      <alignment vertical="center"/>
    </xf>
    <xf numFmtId="0" fontId="171" fillId="0" borderId="0">
      <alignment vertical="center"/>
    </xf>
    <xf numFmtId="205" fontId="3" fillId="0" borderId="0"/>
    <xf numFmtId="203" fontId="137" fillId="0" borderId="0"/>
    <xf numFmtId="203" fontId="103" fillId="0" borderId="0"/>
    <xf numFmtId="203" fontId="3" fillId="0" borderId="0"/>
    <xf numFmtId="0" fontId="107" fillId="0" borderId="0"/>
    <xf numFmtId="196" fontId="198" fillId="0" borderId="0"/>
    <xf numFmtId="194" fontId="103" fillId="0" borderId="0">
      <alignment vertical="center"/>
    </xf>
    <xf numFmtId="0" fontId="198" fillId="0" borderId="0"/>
    <xf numFmtId="195" fontId="198" fillId="0" borderId="0"/>
    <xf numFmtId="0" fontId="10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96" fontId="3" fillId="0" borderId="0"/>
    <xf numFmtId="0" fontId="103" fillId="0" borderId="0"/>
    <xf numFmtId="204" fontId="199" fillId="0" borderId="0"/>
    <xf numFmtId="0" fontId="137" fillId="0" borderId="0">
      <alignment vertical="center"/>
    </xf>
    <xf numFmtId="0" fontId="103" fillId="0" borderId="0">
      <alignment vertical="center"/>
    </xf>
    <xf numFmtId="204" fontId="107" fillId="0" borderId="0"/>
    <xf numFmtId="0" fontId="187" fillId="0" borderId="0">
      <alignment vertical="center"/>
    </xf>
    <xf numFmtId="0" fontId="187" fillId="0" borderId="0">
      <alignment vertical="center"/>
    </xf>
    <xf numFmtId="0" fontId="103" fillId="0" borderId="0"/>
    <xf numFmtId="0" fontId="198" fillId="0" borderId="0"/>
    <xf numFmtId="196" fontId="3" fillId="0" borderId="0"/>
    <xf numFmtId="0" fontId="103" fillId="0" borderId="0"/>
    <xf numFmtId="202" fontId="103" fillId="0" borderId="0">
      <alignment vertical="center"/>
    </xf>
    <xf numFmtId="0" fontId="3" fillId="0" borderId="0">
      <alignment vertical="center"/>
    </xf>
    <xf numFmtId="203" fontId="3" fillId="0" borderId="0">
      <alignment vertical="center"/>
    </xf>
    <xf numFmtId="204" fontId="3" fillId="0" borderId="0">
      <alignment vertical="center"/>
    </xf>
    <xf numFmtId="203" fontId="155" fillId="0" borderId="0"/>
    <xf numFmtId="202" fontId="3" fillId="0" borderId="0">
      <alignment vertical="center"/>
    </xf>
    <xf numFmtId="0" fontId="200" fillId="0" borderId="0" applyNumberFormat="0" applyFill="0" applyBorder="0" applyAlignment="0" applyProtection="0"/>
    <xf numFmtId="205" fontId="201" fillId="0" borderId="0" applyNumberFormat="0" applyFill="0" applyBorder="0" applyAlignment="0" applyProtection="0"/>
    <xf numFmtId="204" fontId="202" fillId="0" borderId="0" applyNumberFormat="0" applyFill="0" applyBorder="0" applyAlignment="0" applyProtection="0">
      <alignment vertical="top"/>
      <protection locked="0"/>
    </xf>
    <xf numFmtId="203" fontId="202" fillId="0" borderId="0" applyNumberFormat="0" applyFill="0" applyBorder="0" applyAlignment="0" applyProtection="0">
      <alignment vertical="top"/>
      <protection locked="0"/>
    </xf>
    <xf numFmtId="0" fontId="144" fillId="59" borderId="0" applyNumberFormat="0" applyBorder="0" applyAlignment="0" applyProtection="0">
      <alignment vertical="center"/>
    </xf>
    <xf numFmtId="0" fontId="144" fillId="60" borderId="0" applyNumberFormat="0" applyBorder="0" applyAlignment="0" applyProtection="0">
      <alignment vertical="center"/>
    </xf>
    <xf numFmtId="0" fontId="144" fillId="61" borderId="0" applyNumberFormat="0" applyBorder="0" applyAlignment="0" applyProtection="0">
      <alignment vertical="center"/>
    </xf>
    <xf numFmtId="0" fontId="144" fillId="56" borderId="0" applyNumberFormat="0" applyBorder="0" applyAlignment="0" applyProtection="0">
      <alignment vertical="center"/>
    </xf>
    <xf numFmtId="0" fontId="144" fillId="57" borderId="0" applyNumberFormat="0" applyBorder="0" applyAlignment="0" applyProtection="0">
      <alignment vertical="center"/>
    </xf>
    <xf numFmtId="0" fontId="144" fillId="62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203" fillId="43" borderId="0" applyNumberFormat="0" applyBorder="0" applyAlignment="0" applyProtection="0">
      <alignment vertical="center"/>
    </xf>
    <xf numFmtId="0" fontId="160" fillId="44" borderId="0" applyNumberFormat="0" applyBorder="0" applyAlignment="0" applyProtection="0">
      <alignment vertical="center"/>
    </xf>
    <xf numFmtId="0" fontId="204" fillId="44" borderId="0" applyNumberFormat="0" applyBorder="0" applyAlignment="0" applyProtection="0">
      <alignment vertical="center"/>
    </xf>
    <xf numFmtId="0" fontId="204" fillId="44" borderId="0" applyNumberFormat="0" applyBorder="0" applyAlignment="0" applyProtection="0">
      <alignment vertical="center"/>
    </xf>
    <xf numFmtId="0" fontId="160" fillId="44" borderId="0" applyNumberFormat="0" applyBorder="0" applyAlignment="0" applyProtection="0">
      <alignment vertical="center"/>
    </xf>
    <xf numFmtId="0" fontId="204" fillId="44" borderId="0" applyNumberFormat="0" applyBorder="0" applyAlignment="0" applyProtection="0">
      <alignment vertical="center"/>
    </xf>
    <xf numFmtId="0" fontId="160" fillId="44" borderId="0" applyNumberFormat="0" applyBorder="0" applyAlignment="0" applyProtection="0">
      <alignment vertical="center"/>
    </xf>
    <xf numFmtId="0" fontId="160" fillId="44" borderId="0" applyNumberFormat="0" applyBorder="0" applyAlignment="0" applyProtection="0">
      <alignment vertical="center"/>
    </xf>
    <xf numFmtId="0" fontId="205" fillId="0" borderId="47" applyNumberFormat="0" applyFill="0" applyAlignment="0" applyProtection="0">
      <alignment vertical="center"/>
    </xf>
    <xf numFmtId="0" fontId="206" fillId="0" borderId="47" applyNumberFormat="0" applyFill="0" applyAlignment="0" applyProtection="0">
      <alignment vertical="center"/>
    </xf>
    <xf numFmtId="0" fontId="109" fillId="0" borderId="30" applyNumberFormat="0" applyFill="0" applyAlignment="0" applyProtection="0">
      <alignment vertical="center"/>
    </xf>
    <xf numFmtId="0" fontId="152" fillId="48" borderId="33" applyNumberFormat="0" applyAlignment="0" applyProtection="0">
      <alignment vertical="center"/>
    </xf>
    <xf numFmtId="0" fontId="153" fillId="63" borderId="34" applyNumberFormat="0" applyAlignment="0" applyProtection="0">
      <alignment vertical="center"/>
    </xf>
    <xf numFmtId="0" fontId="207" fillId="63" borderId="34" applyNumberFormat="0" applyAlignment="0" applyProtection="0">
      <alignment vertical="center"/>
    </xf>
    <xf numFmtId="0" fontId="208" fillId="0" borderId="42" applyNumberFormat="0" applyFill="0" applyAlignment="0" applyProtection="0">
      <alignment vertical="center"/>
    </xf>
    <xf numFmtId="0" fontId="209" fillId="0" borderId="44" applyNumberFormat="0" applyFill="0" applyAlignment="0" applyProtection="0">
      <alignment vertical="center"/>
    </xf>
    <xf numFmtId="0" fontId="210" fillId="0" borderId="36" applyNumberFormat="0" applyFill="0" applyAlignment="0" applyProtection="0">
      <alignment vertical="center"/>
    </xf>
    <xf numFmtId="0" fontId="210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211" fillId="0" borderId="37" applyNumberFormat="0" applyFill="0" applyAlignment="0" applyProtection="0">
      <alignment vertical="center"/>
    </xf>
    <xf numFmtId="0" fontId="169" fillId="0" borderId="37" applyNumberFormat="0" applyFill="0" applyAlignment="0" applyProtection="0">
      <alignment vertical="center"/>
    </xf>
    <xf numFmtId="0" fontId="212" fillId="44" borderId="0" applyNumberFormat="0" applyBorder="0" applyAlignment="0" applyProtection="0">
      <alignment vertical="center"/>
    </xf>
    <xf numFmtId="40" fontId="213" fillId="0" borderId="0" applyFont="0" applyFill="0" applyBorder="0" applyAlignment="0" applyProtection="0"/>
    <xf numFmtId="38" fontId="213" fillId="0" borderId="0" applyFont="0" applyFill="0" applyBorder="0" applyAlignment="0" applyProtection="0"/>
    <xf numFmtId="18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206" fontId="171" fillId="0" borderId="0" applyFont="0" applyFill="0" applyBorder="0" applyAlignment="0" applyProtection="0">
      <alignment vertical="center"/>
    </xf>
    <xf numFmtId="0" fontId="141" fillId="59" borderId="0" applyNumberFormat="0" applyBorder="0" applyAlignment="0" applyProtection="0">
      <alignment vertical="center"/>
    </xf>
    <xf numFmtId="0" fontId="141" fillId="60" borderId="0" applyNumberFormat="0" applyBorder="0" applyAlignment="0" applyProtection="0">
      <alignment vertical="center"/>
    </xf>
    <xf numFmtId="0" fontId="141" fillId="61" borderId="0" applyNumberFormat="0" applyBorder="0" applyAlignment="0" applyProtection="0">
      <alignment vertical="center"/>
    </xf>
    <xf numFmtId="0" fontId="141" fillId="56" borderId="0" applyNumberFormat="0" applyBorder="0" applyAlignment="0" applyProtection="0">
      <alignment vertical="center"/>
    </xf>
    <xf numFmtId="0" fontId="141" fillId="57" borderId="0" applyNumberFormat="0" applyBorder="0" applyAlignment="0" applyProtection="0">
      <alignment vertical="center"/>
    </xf>
    <xf numFmtId="0" fontId="141" fillId="62" borderId="0" applyNumberFormat="0" applyBorder="0" applyAlignment="0" applyProtection="0">
      <alignment vertical="center"/>
    </xf>
    <xf numFmtId="0" fontId="186" fillId="0" borderId="0" applyFont="0" applyFill="0" applyBorder="0" applyAlignment="0" applyProtection="0"/>
    <xf numFmtId="0" fontId="186" fillId="0" borderId="0" applyFont="0" applyFill="0" applyBorder="0" applyAlignment="0" applyProtection="0"/>
    <xf numFmtId="0" fontId="172" fillId="54" borderId="0" applyNumberFormat="0" applyBorder="0" applyAlignment="0" applyProtection="0">
      <alignment vertical="center"/>
    </xf>
    <xf numFmtId="0" fontId="175" fillId="48" borderId="39" applyNumberFormat="0" applyAlignment="0" applyProtection="0">
      <alignment vertical="center"/>
    </xf>
    <xf numFmtId="0" fontId="166" fillId="47" borderId="33" applyNumberFormat="0" applyAlignment="0" applyProtection="0">
      <alignment vertical="center"/>
    </xf>
    <xf numFmtId="0" fontId="214" fillId="0" borderId="0" applyNumberFormat="0" applyFill="0" applyBorder="0" applyAlignment="0" applyProtection="0">
      <alignment vertical="top"/>
      <protection locked="0"/>
    </xf>
    <xf numFmtId="0" fontId="186" fillId="0" borderId="0" applyFont="0" applyFill="0" applyBorder="0" applyAlignment="0" applyProtection="0"/>
    <xf numFmtId="0" fontId="186" fillId="0" borderId="0" applyFont="0" applyFill="0" applyBorder="0" applyAlignment="0" applyProtection="0"/>
    <xf numFmtId="0" fontId="198" fillId="49" borderId="38" applyNumberFormat="0" applyFont="0" applyAlignment="0" applyProtection="0">
      <alignment vertical="center"/>
    </xf>
    <xf numFmtId="0" fontId="107" fillId="0" borderId="0"/>
    <xf numFmtId="0" fontId="107" fillId="0" borderId="0"/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/>
    <xf numFmtId="0" fontId="103" fillId="0" borderId="0"/>
    <xf numFmtId="0" fontId="103" fillId="0" borderId="0"/>
    <xf numFmtId="0" fontId="187" fillId="0" borderId="0"/>
    <xf numFmtId="0" fontId="213" fillId="0" borderId="0" applyFont="0" applyFill="0" applyBorder="0" applyAlignment="0" applyProtection="0"/>
    <xf numFmtId="0" fontId="213" fillId="0" borderId="0" applyFont="0" applyFill="0" applyBorder="0" applyAlignment="0" applyProtection="0"/>
    <xf numFmtId="0" fontId="215" fillId="54" borderId="0" applyNumberFormat="0" applyBorder="0" applyAlignment="0" applyProtection="0">
      <alignment vertical="center"/>
    </xf>
    <xf numFmtId="0" fontId="216" fillId="54" borderId="0" applyNumberFormat="0" applyBorder="0" applyAlignment="0" applyProtection="0">
      <alignment vertical="center"/>
    </xf>
    <xf numFmtId="0" fontId="216" fillId="54" borderId="0" applyNumberFormat="0" applyBorder="0" applyAlignment="0" applyProtection="0">
      <alignment vertical="center"/>
    </xf>
    <xf numFmtId="0" fontId="216" fillId="54" borderId="0" applyNumberFormat="0" applyBorder="0" applyAlignment="0" applyProtection="0">
      <alignment vertical="center"/>
    </xf>
    <xf numFmtId="0" fontId="137" fillId="49" borderId="38" applyNumberFormat="0" applyFont="0" applyAlignment="0" applyProtection="0">
      <alignment vertical="center"/>
    </xf>
    <xf numFmtId="0" fontId="137" fillId="49" borderId="38" applyNumberFormat="0" applyFont="0" applyAlignment="0" applyProtection="0">
      <alignment vertical="center"/>
    </xf>
    <xf numFmtId="0" fontId="137" fillId="49" borderId="38" applyNumberFormat="0" applyFont="0" applyAlignment="0" applyProtection="0">
      <alignment vertical="center"/>
    </xf>
    <xf numFmtId="0" fontId="137" fillId="49" borderId="38" applyNumberFormat="0" applyFont="0" applyAlignment="0" applyProtection="0">
      <alignment vertical="center"/>
    </xf>
    <xf numFmtId="0" fontId="217" fillId="0" borderId="0"/>
    <xf numFmtId="207" fontId="107" fillId="0" borderId="0" applyFont="0" applyFill="0" applyBorder="0" applyAlignment="0" applyProtection="0"/>
    <xf numFmtId="208" fontId="107" fillId="0" borderId="0" applyFont="0" applyFill="0" applyBorder="0" applyAlignment="0" applyProtection="0"/>
    <xf numFmtId="0" fontId="218" fillId="0" borderId="0" applyNumberFormat="0" applyFill="0" applyBorder="0" applyAlignment="0" applyProtection="0">
      <alignment vertical="center"/>
    </xf>
    <xf numFmtId="0" fontId="218" fillId="0" borderId="0" applyNumberFormat="0" applyFill="0" applyBorder="0" applyAlignment="0" applyProtection="0">
      <alignment vertical="center"/>
    </xf>
    <xf numFmtId="0" fontId="218" fillId="0" borderId="0" applyNumberFormat="0" applyFill="0" applyBorder="0" applyAlignment="0" applyProtection="0">
      <alignment vertical="center"/>
    </xf>
    <xf numFmtId="0" fontId="219" fillId="63" borderId="34" applyNumberFormat="0" applyAlignment="0" applyProtection="0">
      <alignment vertical="center"/>
    </xf>
    <xf numFmtId="0" fontId="219" fillId="63" borderId="34" applyNumberFormat="0" applyAlignment="0" applyProtection="0">
      <alignment vertical="center"/>
    </xf>
    <xf numFmtId="0" fontId="219" fillId="63" borderId="34" applyNumberFormat="0" applyAlignment="0" applyProtection="0">
      <alignment vertical="center"/>
    </xf>
    <xf numFmtId="206" fontId="137" fillId="0" borderId="0" applyFont="0" applyFill="0" applyBorder="0" applyAlignment="0" applyProtection="0">
      <alignment vertical="center"/>
    </xf>
    <xf numFmtId="41" fontId="220" fillId="0" borderId="0" applyFont="0" applyFill="0" applyBorder="0" applyAlignment="0" applyProtection="0"/>
    <xf numFmtId="41" fontId="221" fillId="0" borderId="0" applyFont="0" applyFill="0" applyBorder="0" applyAlignment="0" applyProtection="0"/>
    <xf numFmtId="206" fontId="221" fillId="0" borderId="0" applyFont="0" applyFill="0" applyBorder="0" applyAlignment="0" applyProtection="0"/>
    <xf numFmtId="0" fontId="107" fillId="0" borderId="0"/>
    <xf numFmtId="0" fontId="222" fillId="0" borderId="37" applyNumberFormat="0" applyFill="0" applyAlignment="0" applyProtection="0">
      <alignment vertical="center"/>
    </xf>
    <xf numFmtId="0" fontId="222" fillId="0" borderId="37" applyNumberFormat="0" applyFill="0" applyAlignment="0" applyProtection="0">
      <alignment vertical="center"/>
    </xf>
    <xf numFmtId="0" fontId="222" fillId="0" borderId="37" applyNumberFormat="0" applyFill="0" applyAlignment="0" applyProtection="0">
      <alignment vertical="center"/>
    </xf>
    <xf numFmtId="0" fontId="223" fillId="0" borderId="0" applyNumberFormat="0" applyFill="0" applyBorder="0" applyAlignment="0" applyProtection="0">
      <alignment vertical="top"/>
      <protection locked="0"/>
    </xf>
    <xf numFmtId="0" fontId="224" fillId="0" borderId="48" applyNumberFormat="0" applyFill="0" applyAlignment="0" applyProtection="0">
      <alignment vertical="center"/>
    </xf>
    <xf numFmtId="0" fontId="224" fillId="0" borderId="48" applyNumberFormat="0" applyFill="0" applyAlignment="0" applyProtection="0">
      <alignment vertical="center"/>
    </xf>
    <xf numFmtId="0" fontId="224" fillId="0" borderId="48" applyNumberFormat="0" applyFill="0" applyAlignment="0" applyProtection="0">
      <alignment vertical="center"/>
    </xf>
    <xf numFmtId="0" fontId="225" fillId="47" borderId="46" applyNumberFormat="0" applyAlignment="0" applyProtection="0">
      <alignment vertical="center"/>
    </xf>
    <xf numFmtId="0" fontId="225" fillId="47" borderId="46" applyNumberFormat="0" applyAlignment="0" applyProtection="0">
      <alignment vertical="center"/>
    </xf>
    <xf numFmtId="0" fontId="225" fillId="47" borderId="46" applyNumberFormat="0" applyAlignment="0" applyProtection="0">
      <alignment vertical="center"/>
    </xf>
    <xf numFmtId="0" fontId="226" fillId="0" borderId="0" applyNumberFormat="0" applyFill="0" applyBorder="0" applyAlignment="0" applyProtection="0">
      <alignment vertical="center"/>
    </xf>
    <xf numFmtId="0" fontId="227" fillId="0" borderId="49" applyNumberFormat="0" applyFill="0" applyAlignment="0" applyProtection="0">
      <alignment vertical="center"/>
    </xf>
    <xf numFmtId="0" fontId="227" fillId="0" borderId="49" applyNumberFormat="0" applyFill="0" applyAlignment="0" applyProtection="0">
      <alignment vertical="center"/>
    </xf>
    <xf numFmtId="0" fontId="227" fillId="0" borderId="49" applyNumberFormat="0" applyFill="0" applyAlignment="0" applyProtection="0">
      <alignment vertical="center"/>
    </xf>
    <xf numFmtId="0" fontId="228" fillId="0" borderId="44" applyNumberFormat="0" applyFill="0" applyAlignment="0" applyProtection="0">
      <alignment vertical="center"/>
    </xf>
    <xf numFmtId="0" fontId="228" fillId="0" borderId="44" applyNumberFormat="0" applyFill="0" applyAlignment="0" applyProtection="0">
      <alignment vertical="center"/>
    </xf>
    <xf numFmtId="0" fontId="228" fillId="0" borderId="44" applyNumberFormat="0" applyFill="0" applyAlignment="0" applyProtection="0">
      <alignment vertical="center"/>
    </xf>
    <xf numFmtId="0" fontId="229" fillId="0" borderId="50" applyNumberFormat="0" applyFill="0" applyAlignment="0" applyProtection="0">
      <alignment vertical="center"/>
    </xf>
    <xf numFmtId="0" fontId="229" fillId="0" borderId="50" applyNumberFormat="0" applyFill="0" applyAlignment="0" applyProtection="0">
      <alignment vertical="center"/>
    </xf>
    <xf numFmtId="0" fontId="229" fillId="0" borderId="50" applyNumberFormat="0" applyFill="0" applyAlignment="0" applyProtection="0">
      <alignment vertical="center"/>
    </xf>
    <xf numFmtId="0" fontId="229" fillId="0" borderId="0" applyNumberFormat="0" applyFill="0" applyBorder="0" applyAlignment="0" applyProtection="0">
      <alignment vertical="center"/>
    </xf>
    <xf numFmtId="0" fontId="229" fillId="0" borderId="0" applyNumberFormat="0" applyFill="0" applyBorder="0" applyAlignment="0" applyProtection="0">
      <alignment vertical="center"/>
    </xf>
    <xf numFmtId="0" fontId="229" fillId="0" borderId="0" applyNumberFormat="0" applyFill="0" applyBorder="0" applyAlignment="0" applyProtection="0">
      <alignment vertical="center"/>
    </xf>
    <xf numFmtId="0" fontId="226" fillId="0" borderId="0" applyNumberFormat="0" applyFill="0" applyBorder="0" applyAlignment="0" applyProtection="0">
      <alignment vertical="center"/>
    </xf>
    <xf numFmtId="0" fontId="226" fillId="0" borderId="0" applyNumberFormat="0" applyFill="0" applyBorder="0" applyAlignment="0" applyProtection="0">
      <alignment vertical="center"/>
    </xf>
    <xf numFmtId="0" fontId="230" fillId="44" borderId="0" applyNumberFormat="0" applyBorder="0" applyAlignment="0" applyProtection="0">
      <alignment vertical="center"/>
    </xf>
    <xf numFmtId="0" fontId="230" fillId="44" borderId="0" applyNumberFormat="0" applyBorder="0" applyAlignment="0" applyProtection="0">
      <alignment vertical="center"/>
    </xf>
    <xf numFmtId="0" fontId="230" fillId="44" borderId="0" applyNumberFormat="0" applyBorder="0" applyAlignment="0" applyProtection="0">
      <alignment vertical="center"/>
    </xf>
    <xf numFmtId="41" fontId="231" fillId="0" borderId="0" applyFont="0" applyFill="0" applyBorder="0" applyAlignment="0" applyProtection="0"/>
    <xf numFmtId="43" fontId="231" fillId="0" borderId="0" applyFont="0" applyFill="0" applyBorder="0" applyAlignment="0" applyProtection="0"/>
    <xf numFmtId="0" fontId="232" fillId="48" borderId="39" applyNumberFormat="0" applyAlignment="0" applyProtection="0">
      <alignment vertical="center"/>
    </xf>
    <xf numFmtId="0" fontId="232" fillId="48" borderId="39" applyNumberFormat="0" applyAlignment="0" applyProtection="0">
      <alignment vertical="center"/>
    </xf>
    <xf numFmtId="0" fontId="232" fillId="48" borderId="39" applyNumberFormat="0" applyAlignment="0" applyProtection="0">
      <alignment vertical="center"/>
    </xf>
    <xf numFmtId="206" fontId="233" fillId="0" borderId="0" applyFont="0" applyFill="0" applyBorder="0" applyAlignment="0" applyProtection="0"/>
    <xf numFmtId="209" fontId="233" fillId="0" borderId="0" applyFont="0" applyFill="0" applyBorder="0" applyAlignment="0" applyProtection="0"/>
    <xf numFmtId="210" fontId="171" fillId="0" borderId="0" applyFont="0" applyFill="0" applyBorder="0" applyAlignment="0" applyProtection="0"/>
    <xf numFmtId="37" fontId="17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233" fillId="0" borderId="0"/>
    <xf numFmtId="206" fontId="171" fillId="0" borderId="0" applyFont="0" applyFill="0" applyBorder="0" applyAlignment="0" applyProtection="0"/>
    <xf numFmtId="209" fontId="171" fillId="0" borderId="0" applyFont="0" applyFill="0" applyBorder="0" applyAlignment="0" applyProtection="0"/>
    <xf numFmtId="0" fontId="234" fillId="0" borderId="0" applyNumberFormat="0" applyFill="0" applyBorder="0" applyAlignment="0" applyProtection="0">
      <alignment vertical="top"/>
      <protection locked="0"/>
    </xf>
  </cellStyleXfs>
  <cellXfs count="116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/>
    </xf>
    <xf numFmtId="204" fontId="1" fillId="0" borderId="0" xfId="569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04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12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left"/>
    </xf>
    <xf numFmtId="204" fontId="4" fillId="0" borderId="0" xfId="569" applyNumberFormat="1" applyFont="1" applyFill="1" applyBorder="1" applyAlignment="1">
      <alignment horizontal="left" vertical="center"/>
    </xf>
    <xf numFmtId="204" fontId="4" fillId="0" borderId="0" xfId="569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20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204" fontId="2" fillId="0" borderId="1" xfId="569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20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0" xfId="0" applyFont="1" applyBorder="1" applyAlignment="1">
      <alignment vertical="center" wrapText="1"/>
    </xf>
    <xf numFmtId="20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211" fontId="4" fillId="2" borderId="0" xfId="0" applyNumberFormat="1" applyFont="1" applyFill="1" applyBorder="1" applyAlignment="1">
      <alignment horizontal="left" vertical="center"/>
    </xf>
    <xf numFmtId="204" fontId="2" fillId="0" borderId="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20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04" fontId="2" fillId="0" borderId="0" xfId="569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204" fontId="2" fillId="0" borderId="0" xfId="569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211" fontId="1" fillId="0" borderId="0" xfId="0" applyNumberFormat="1" applyFont="1" applyFill="1" applyBorder="1" applyAlignment="1">
      <alignment horizontal="left" vertical="center"/>
    </xf>
    <xf numFmtId="204" fontId="2" fillId="0" borderId="1" xfId="517" applyFont="1" applyFill="1" applyBorder="1" applyAlignment="1">
      <alignment horizontal="left" vertical="center"/>
    </xf>
    <xf numFmtId="204" fontId="2" fillId="0" borderId="0" xfId="517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Border="1" applyAlignment="1">
      <alignment horizontal="left" vertical="center"/>
    </xf>
    <xf numFmtId="211" fontId="4" fillId="0" borderId="0" xfId="0" applyNumberFormat="1" applyFont="1" applyFill="1" applyBorder="1" applyAlignment="1">
      <alignment horizontal="left" vertical="center"/>
    </xf>
    <xf numFmtId="204" fontId="2" fillId="0" borderId="0" xfId="0" applyNumberFormat="1" applyFont="1" applyFill="1" applyBorder="1" applyAlignment="1" applyProtection="1">
      <alignment horizontal="left" vertical="center"/>
    </xf>
    <xf numFmtId="204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213" fontId="2" fillId="0" borderId="0" xfId="0" applyNumberFormat="1" applyFont="1" applyFill="1" applyBorder="1" applyAlignment="1" applyProtection="1">
      <alignment horizontal="left" vertical="center"/>
    </xf>
    <xf numFmtId="211" fontId="4" fillId="3" borderId="0" xfId="0" applyNumberFormat="1" applyFont="1" applyFill="1" applyBorder="1" applyAlignment="1">
      <alignment horizontal="left" vertical="center"/>
    </xf>
    <xf numFmtId="211" fontId="2" fillId="3" borderId="0" xfId="0" applyNumberFormat="1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center" vertical="center"/>
    </xf>
    <xf numFmtId="213" fontId="10" fillId="3" borderId="3" xfId="0" applyNumberFormat="1" applyFont="1" applyFill="1" applyBorder="1" applyAlignment="1">
      <alignment horizontal="center"/>
    </xf>
    <xf numFmtId="49" fontId="9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212" fontId="11" fillId="3" borderId="1" xfId="0" applyNumberFormat="1" applyFont="1" applyFill="1" applyBorder="1" applyAlignment="1">
      <alignment horizontal="center" vertical="center"/>
    </xf>
    <xf numFmtId="212" fontId="2" fillId="3" borderId="1" xfId="0" applyNumberFormat="1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11" fontId="2" fillId="0" borderId="0" xfId="0" applyNumberFormat="1" applyFont="1" applyFill="1" applyBorder="1" applyAlignment="1">
      <alignment horizontal="center" vertical="center"/>
    </xf>
    <xf numFmtId="211" fontId="2" fillId="0" borderId="4" xfId="0" applyNumberFormat="1" applyFont="1" applyFill="1" applyBorder="1" applyAlignment="1">
      <alignment horizontal="center" vertical="center"/>
    </xf>
    <xf numFmtId="211" fontId="2" fillId="0" borderId="5" xfId="0" applyNumberFormat="1" applyFont="1" applyFill="1" applyBorder="1" applyAlignment="1">
      <alignment horizontal="center" vertical="center"/>
    </xf>
    <xf numFmtId="211" fontId="2" fillId="0" borderId="6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204" fontId="1" fillId="0" borderId="0" xfId="0" applyNumberFormat="1" applyFont="1" applyFill="1" applyBorder="1" applyAlignment="1">
      <alignment horizontal="left" vertical="center"/>
    </xf>
    <xf numFmtId="204" fontId="4" fillId="0" borderId="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204" fontId="13" fillId="0" borderId="0" xfId="0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213" fontId="15" fillId="3" borderId="3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213" fontId="15" fillId="3" borderId="1" xfId="0" applyNumberFormat="1" applyFont="1" applyFill="1" applyBorder="1" applyAlignment="1">
      <alignment horizontal="center"/>
    </xf>
    <xf numFmtId="211" fontId="17" fillId="3" borderId="1" xfId="0" applyNumberFormat="1" applyFont="1" applyFill="1" applyBorder="1" applyAlignment="1">
      <alignment horizontal="center"/>
    </xf>
    <xf numFmtId="211" fontId="18" fillId="3" borderId="2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211" fontId="18" fillId="3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213" fontId="15" fillId="3" borderId="0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211" fontId="17" fillId="3" borderId="0" xfId="0" applyNumberFormat="1" applyFont="1" applyFill="1" applyBorder="1" applyAlignment="1">
      <alignment horizontal="center"/>
    </xf>
    <xf numFmtId="212" fontId="2" fillId="3" borderId="0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214" fontId="2" fillId="0" borderId="1" xfId="517" applyNumberFormat="1" applyFont="1" applyFill="1" applyBorder="1" applyAlignment="1">
      <alignment horizontal="left" vertical="center"/>
    </xf>
    <xf numFmtId="204" fontId="19" fillId="0" borderId="1" xfId="517" applyFont="1" applyFill="1" applyBorder="1" applyAlignment="1">
      <alignment horizontal="left" vertical="center"/>
    </xf>
    <xf numFmtId="214" fontId="19" fillId="0" borderId="1" xfId="517" applyNumberFormat="1" applyFont="1" applyFill="1" applyBorder="1" applyAlignment="1">
      <alignment horizontal="left" vertical="center"/>
    </xf>
    <xf numFmtId="0" fontId="20" fillId="0" borderId="0" xfId="0" applyFont="1">
      <alignment vertical="center"/>
    </xf>
    <xf numFmtId="211" fontId="19" fillId="0" borderId="1" xfId="0" applyNumberFormat="1" applyFont="1" applyFill="1" applyBorder="1" applyAlignment="1">
      <alignment horizontal="left" vertical="center"/>
    </xf>
    <xf numFmtId="214" fontId="2" fillId="0" borderId="0" xfId="517" applyNumberFormat="1" applyFont="1" applyFill="1" applyBorder="1" applyAlignment="1">
      <alignment horizontal="left" vertical="center"/>
    </xf>
    <xf numFmtId="214" fontId="2" fillId="0" borderId="1" xfId="0" applyNumberFormat="1" applyFont="1" applyFill="1" applyBorder="1" applyAlignment="1">
      <alignment horizontal="left" vertical="center"/>
    </xf>
    <xf numFmtId="214" fontId="2" fillId="0" borderId="1" xfId="559" applyNumberFormat="1" applyFont="1" applyFill="1" applyBorder="1" applyAlignment="1">
      <alignment horizontal="left" vertical="center"/>
    </xf>
    <xf numFmtId="214" fontId="2" fillId="0" borderId="0" xfId="559" applyNumberFormat="1" applyFont="1" applyFill="1" applyBorder="1" applyAlignment="1">
      <alignment horizontal="left" vertical="center"/>
    </xf>
    <xf numFmtId="204" fontId="2" fillId="0" borderId="0" xfId="559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215" fontId="2" fillId="0" borderId="1" xfId="556" applyNumberFormat="1" applyFont="1" applyFill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2" fillId="5" borderId="1" xfId="0" applyFont="1" applyFill="1" applyBorder="1">
      <alignment vertical="center"/>
    </xf>
    <xf numFmtId="0" fontId="23" fillId="5" borderId="1" xfId="0" applyFont="1" applyFill="1" applyBorder="1">
      <alignment vertical="center"/>
    </xf>
    <xf numFmtId="0" fontId="24" fillId="0" borderId="1" xfId="0" applyFont="1" applyBorder="1">
      <alignment vertical="center"/>
    </xf>
    <xf numFmtId="215" fontId="2" fillId="0" borderId="0" xfId="556" applyNumberFormat="1" applyFont="1" applyFill="1" applyBorder="1" applyAlignment="1">
      <alignment horizontal="left" vertical="center"/>
    </xf>
    <xf numFmtId="204" fontId="2" fillId="0" borderId="0" xfId="556" applyNumberFormat="1" applyFont="1" applyFill="1" applyBorder="1" applyAlignment="1">
      <alignment horizontal="left" vertical="center"/>
    </xf>
    <xf numFmtId="214" fontId="2" fillId="0" borderId="0" xfId="556" applyNumberFormat="1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 wrapText="1"/>
    </xf>
    <xf numFmtId="204" fontId="4" fillId="0" borderId="1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216" fontId="2" fillId="0" borderId="1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216" fontId="2" fillId="0" borderId="0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 shrinkToFit="1"/>
    </xf>
    <xf numFmtId="211" fontId="2" fillId="0" borderId="1" xfId="0" applyNumberFormat="1" applyFont="1" applyFill="1" applyBorder="1" applyAlignment="1">
      <alignment horizontal="center" vertical="center" wrapText="1"/>
    </xf>
    <xf numFmtId="212" fontId="2" fillId="0" borderId="8" xfId="0" applyNumberFormat="1" applyFont="1" applyFill="1" applyBorder="1" applyAlignment="1">
      <alignment horizontal="left" vertical="center"/>
    </xf>
    <xf numFmtId="216" fontId="2" fillId="0" borderId="1" xfId="559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216" fontId="2" fillId="0" borderId="0" xfId="559" applyNumberFormat="1" applyFont="1" applyFill="1" applyBorder="1" applyAlignment="1">
      <alignment horizontal="left" vertical="center"/>
    </xf>
    <xf numFmtId="211" fontId="2" fillId="0" borderId="8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204" fontId="2" fillId="0" borderId="1" xfId="569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211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49" fontId="26" fillId="6" borderId="0" xfId="0" applyNumberFormat="1" applyFont="1" applyFill="1" applyAlignment="1">
      <alignment vertical="center"/>
    </xf>
    <xf numFmtId="212" fontId="27" fillId="6" borderId="0" xfId="0" applyNumberFormat="1" applyFont="1" applyFill="1" applyAlignment="1">
      <alignment horizontal="center" vertical="center"/>
    </xf>
    <xf numFmtId="49" fontId="28" fillId="6" borderId="2" xfId="0" applyNumberFormat="1" applyFont="1" applyFill="1" applyBorder="1" applyAlignment="1">
      <alignment horizontal="center" vertical="center"/>
    </xf>
    <xf numFmtId="49" fontId="29" fillId="6" borderId="9" xfId="0" applyNumberFormat="1" applyFont="1" applyFill="1" applyBorder="1" applyAlignment="1">
      <alignment vertical="center"/>
    </xf>
    <xf numFmtId="49" fontId="28" fillId="6" borderId="9" xfId="517" applyNumberFormat="1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  <xf numFmtId="212" fontId="29" fillId="6" borderId="1" xfId="494" applyNumberFormat="1" applyFont="1" applyFill="1" applyBorder="1" applyAlignment="1">
      <alignment horizontal="center" vertical="center"/>
    </xf>
    <xf numFmtId="212" fontId="31" fillId="6" borderId="1" xfId="517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217" fontId="32" fillId="0" borderId="1" xfId="489" applyNumberFormat="1" applyFont="1" applyBorder="1" applyAlignment="1">
      <alignment horizontal="left" vertical="center"/>
    </xf>
    <xf numFmtId="211" fontId="33" fillId="0" borderId="1" xfId="0" applyNumberFormat="1" applyFont="1" applyFill="1" applyBorder="1" applyAlignment="1">
      <alignment horizontal="center" vertical="center"/>
    </xf>
    <xf numFmtId="0" fontId="34" fillId="0" borderId="3" xfId="0" applyFont="1" applyBorder="1" applyAlignment="1"/>
    <xf numFmtId="0" fontId="35" fillId="0" borderId="3" xfId="0" applyFont="1" applyBorder="1" applyAlignment="1"/>
    <xf numFmtId="0" fontId="36" fillId="0" borderId="1" xfId="0" applyFont="1" applyFill="1" applyBorder="1" applyAlignment="1">
      <alignment horizontal="left" vertical="center" wrapText="1"/>
    </xf>
    <xf numFmtId="204" fontId="4" fillId="0" borderId="0" xfId="0" applyNumberFormat="1" applyFont="1" applyFill="1" applyAlignment="1">
      <alignment horizontal="left" vertical="center"/>
    </xf>
    <xf numFmtId="49" fontId="37" fillId="0" borderId="0" xfId="0" applyNumberFormat="1" applyFont="1" applyFill="1" applyAlignment="1">
      <alignment horizontal="left" vertical="center"/>
    </xf>
    <xf numFmtId="204" fontId="37" fillId="0" borderId="0" xfId="0" applyNumberFormat="1" applyFont="1" applyFill="1" applyAlignment="1">
      <alignment horizontal="left" vertical="center"/>
    </xf>
    <xf numFmtId="204" fontId="38" fillId="0" borderId="0" xfId="574" applyNumberFormat="1" applyFont="1" applyFill="1" applyAlignment="1" applyProtection="1">
      <alignment horizontal="left" vertical="center"/>
    </xf>
    <xf numFmtId="49" fontId="37" fillId="0" borderId="0" xfId="0" applyNumberFormat="1" applyFont="1" applyFill="1" applyBorder="1" applyAlignment="1">
      <alignment horizontal="left" vertical="center"/>
    </xf>
    <xf numFmtId="204" fontId="37" fillId="0" borderId="0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212" fontId="39" fillId="6" borderId="0" xfId="0" applyNumberFormat="1" applyFont="1" applyFill="1" applyAlignment="1">
      <alignment horizontal="center" vertical="center"/>
    </xf>
    <xf numFmtId="212" fontId="39" fillId="6" borderId="0" xfId="0" applyNumberFormat="1" applyFont="1" applyFill="1" applyAlignment="1">
      <alignment horizontal="left" vertical="center"/>
    </xf>
    <xf numFmtId="0" fontId="39" fillId="6" borderId="0" xfId="0" applyFont="1" applyFill="1" applyAlignment="1">
      <alignment horizontal="center" vertical="center"/>
    </xf>
    <xf numFmtId="212" fontId="29" fillId="6" borderId="1" xfId="0" applyNumberFormat="1" applyFont="1" applyFill="1" applyBorder="1" applyAlignment="1">
      <alignment horizontal="center" vertical="center"/>
    </xf>
    <xf numFmtId="212" fontId="40" fillId="6" borderId="1" xfId="0" applyNumberFormat="1" applyFont="1" applyFill="1" applyBorder="1" applyAlignment="1">
      <alignment horizontal="center" vertical="center"/>
    </xf>
    <xf numFmtId="212" fontId="40" fillId="6" borderId="2" xfId="0" applyNumberFormat="1" applyFont="1" applyFill="1" applyBorder="1" applyAlignment="1">
      <alignment horizontal="center" vertical="center"/>
    </xf>
    <xf numFmtId="212" fontId="41" fillId="4" borderId="2" xfId="0" applyNumberFormat="1" applyFont="1" applyFill="1" applyBorder="1" applyAlignment="1">
      <alignment horizontal="center" vertical="center"/>
    </xf>
    <xf numFmtId="211" fontId="33" fillId="7" borderId="1" xfId="0" applyNumberFormat="1" applyFont="1" applyFill="1" applyBorder="1" applyAlignment="1">
      <alignment horizontal="center" vertical="center"/>
    </xf>
    <xf numFmtId="211" fontId="32" fillId="0" borderId="4" xfId="0" applyNumberFormat="1" applyFont="1" applyBorder="1" applyAlignment="1">
      <alignment horizontal="center"/>
    </xf>
    <xf numFmtId="0" fontId="42" fillId="0" borderId="2" xfId="0" applyFont="1" applyBorder="1" applyAlignment="1"/>
    <xf numFmtId="0" fontId="0" fillId="0" borderId="3" xfId="0" applyBorder="1" applyAlignment="1"/>
    <xf numFmtId="0" fontId="0" fillId="0" borderId="7" xfId="0" applyBorder="1" applyAlignment="1"/>
    <xf numFmtId="218" fontId="41" fillId="0" borderId="1" xfId="0" applyNumberFormat="1" applyFont="1" applyFill="1" applyBorder="1" applyAlignment="1">
      <alignment horizontal="center" vertical="top" wrapText="1"/>
    </xf>
    <xf numFmtId="211" fontId="32" fillId="0" borderId="4" xfId="0" applyNumberFormat="1" applyFont="1" applyFill="1" applyBorder="1" applyAlignment="1">
      <alignment horizontal="center"/>
    </xf>
    <xf numFmtId="211" fontId="32" fillId="0" borderId="1" xfId="0" applyNumberFormat="1" applyFont="1" applyBorder="1" applyAlignment="1">
      <alignment horizontal="center"/>
    </xf>
    <xf numFmtId="211" fontId="32" fillId="0" borderId="1" xfId="0" applyNumberFormat="1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03" fontId="2" fillId="0" borderId="1" xfId="0" applyNumberFormat="1" applyFont="1" applyFill="1" applyBorder="1" applyAlignment="1">
      <alignment horizontal="left"/>
    </xf>
    <xf numFmtId="212" fontId="2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211" fontId="2" fillId="0" borderId="1" xfId="0" applyNumberFormat="1" applyFont="1" applyFill="1" applyBorder="1" applyAlignment="1"/>
    <xf numFmtId="203" fontId="4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203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/>
    <xf numFmtId="203" fontId="2" fillId="0" borderId="1" xfId="0" applyNumberFormat="1" applyFont="1" applyFill="1" applyBorder="1" applyAlignment="1"/>
    <xf numFmtId="216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03" fontId="2" fillId="0" borderId="0" xfId="568" applyFont="1" applyFill="1" applyBorder="1" applyAlignment="1">
      <alignment vertical="center" wrapText="1"/>
    </xf>
    <xf numFmtId="0" fontId="2" fillId="0" borderId="0" xfId="568" applyNumberFormat="1" applyFont="1" applyFill="1" applyBorder="1" applyAlignment="1">
      <alignment vertical="center" wrapText="1"/>
    </xf>
    <xf numFmtId="219" fontId="2" fillId="0" borderId="0" xfId="568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203" fontId="3" fillId="0" borderId="1" xfId="535" applyBorder="1"/>
    <xf numFmtId="203" fontId="3" fillId="0" borderId="1" xfId="535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Fill="1" applyAlignment="1"/>
    <xf numFmtId="0" fontId="5" fillId="0" borderId="1" xfId="0" applyNumberFormat="1" applyFont="1" applyBorder="1" applyAlignment="1">
      <alignment vertical="center"/>
    </xf>
    <xf numFmtId="0" fontId="2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/>
    <xf numFmtId="0" fontId="5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203" fontId="2" fillId="0" borderId="0" xfId="570" applyFont="1" applyFill="1" applyBorder="1" applyAlignment="1"/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211" fontId="2" fillId="0" borderId="0" xfId="0" applyNumberFormat="1" applyFont="1" applyFill="1" applyBorder="1" applyAlignment="1"/>
    <xf numFmtId="211" fontId="4" fillId="0" borderId="0" xfId="0" applyNumberFormat="1" applyFont="1" applyFill="1" applyBorder="1" applyAlignment="1">
      <alignment horizontal="center" vertical="center"/>
    </xf>
    <xf numFmtId="203" fontId="10" fillId="0" borderId="1" xfId="542" applyFont="1" applyFill="1" applyBorder="1" applyAlignment="1" applyProtection="1">
      <alignment horizontal="left"/>
    </xf>
    <xf numFmtId="211" fontId="2" fillId="0" borderId="0" xfId="0" applyNumberFormat="1" applyFont="1" applyFill="1" applyBorder="1" applyAlignment="1">
      <alignment vertical="center"/>
    </xf>
    <xf numFmtId="211" fontId="2" fillId="0" borderId="1" xfId="0" applyNumberFormat="1" applyFont="1" applyFill="1" applyBorder="1" applyAlignment="1">
      <alignment horizontal="left"/>
    </xf>
    <xf numFmtId="211" fontId="2" fillId="0" borderId="1" xfId="0" applyNumberFormat="1" applyFont="1" applyFill="1" applyBorder="1" applyAlignment="1">
      <alignment horizontal="left" vertical="center" wrapText="1"/>
    </xf>
    <xf numFmtId="212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7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211" fontId="2" fillId="0" borderId="1" xfId="0" applyNumberFormat="1" applyFont="1" applyFill="1" applyBorder="1" applyAlignment="1">
      <alignment vertical="center" wrapText="1"/>
    </xf>
    <xf numFmtId="211" fontId="2" fillId="0" borderId="0" xfId="0" applyNumberFormat="1" applyFont="1" applyFill="1" applyBorder="1" applyAlignment="1">
      <alignment vertical="center" wrapText="1"/>
    </xf>
    <xf numFmtId="203" fontId="2" fillId="0" borderId="1" xfId="570" applyFont="1" applyFill="1" applyBorder="1" applyAlignment="1"/>
    <xf numFmtId="211" fontId="2" fillId="0" borderId="0" xfId="0" applyNumberFormat="1" applyFont="1" applyFill="1" applyAlignment="1"/>
    <xf numFmtId="211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8" fillId="0" borderId="0" xfId="0" applyFont="1" applyBorder="1">
      <alignment vertical="center"/>
    </xf>
    <xf numFmtId="0" fontId="2" fillId="0" borderId="1" xfId="0" applyNumberFormat="1" applyFont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203" fontId="4" fillId="0" borderId="0" xfId="482" applyFont="1" applyFill="1" applyAlignment="1"/>
    <xf numFmtId="0" fontId="2" fillId="0" borderId="0" xfId="482" applyNumberFormat="1" applyFont="1" applyFill="1" applyAlignment="1"/>
    <xf numFmtId="49" fontId="2" fillId="0" borderId="0" xfId="482" applyNumberFormat="1" applyFont="1" applyFill="1" applyAlignment="1"/>
    <xf numFmtId="203" fontId="2" fillId="0" borderId="0" xfId="482" applyFont="1" applyFill="1" applyAlignment="1"/>
    <xf numFmtId="203" fontId="2" fillId="0" borderId="0" xfId="482" applyFont="1" applyFill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14" fillId="8" borderId="13" xfId="0" applyFont="1" applyFill="1" applyBorder="1" applyAlignment="1">
      <alignment horizontal="left" vertical="center"/>
    </xf>
    <xf numFmtId="0" fontId="14" fillId="8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568" applyNumberFormat="1" applyFont="1" applyFill="1" applyBorder="1" applyAlignment="1">
      <alignment vertical="center"/>
    </xf>
    <xf numFmtId="214" fontId="6" fillId="0" borderId="0" xfId="568" applyNumberFormat="1" applyFont="1" applyFill="1" applyBorder="1" applyAlignment="1">
      <alignment vertical="center"/>
    </xf>
    <xf numFmtId="49" fontId="6" fillId="0" borderId="0" xfId="568" applyNumberFormat="1" applyFont="1" applyFill="1" applyBorder="1" applyAlignment="1">
      <alignment vertical="center"/>
    </xf>
    <xf numFmtId="220" fontId="6" fillId="0" borderId="0" xfId="482" applyNumberFormat="1" applyFont="1" applyFill="1" applyBorder="1" applyAlignment="1">
      <alignment horizontal="center" vertical="center"/>
    </xf>
    <xf numFmtId="220" fontId="2" fillId="0" borderId="0" xfId="48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214" fontId="6" fillId="0" borderId="1" xfId="535" applyNumberFormat="1" applyFont="1" applyFill="1" applyBorder="1" applyAlignment="1" applyProtection="1">
      <alignment horizontal="center" vertical="center"/>
    </xf>
    <xf numFmtId="49" fontId="6" fillId="0" borderId="1" xfId="535" applyNumberFormat="1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220" fontId="6" fillId="0" borderId="1" xfId="482" applyNumberFormat="1" applyFont="1" applyFill="1" applyBorder="1" applyAlignment="1">
      <alignment horizontal="center" vertical="center"/>
    </xf>
    <xf numFmtId="2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21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203" fontId="46" fillId="0" borderId="1" xfId="482" applyFont="1" applyFill="1" applyBorder="1" applyAlignment="1">
      <alignment horizontal="center" vertical="center"/>
    </xf>
    <xf numFmtId="49" fontId="46" fillId="0" borderId="1" xfId="482" applyNumberFormat="1" applyFont="1" applyFill="1" applyBorder="1" applyAlignment="1">
      <alignment horizontal="center" vertical="center"/>
    </xf>
    <xf numFmtId="212" fontId="46" fillId="0" borderId="1" xfId="482" applyNumberFormat="1" applyFont="1" applyFill="1" applyBorder="1" applyAlignment="1">
      <alignment horizontal="center" vertical="center"/>
    </xf>
    <xf numFmtId="221" fontId="6" fillId="0" borderId="1" xfId="524" applyNumberFormat="1" applyFont="1" applyFill="1" applyBorder="1" applyAlignment="1">
      <alignment horizontal="center" vertical="center"/>
    </xf>
    <xf numFmtId="49" fontId="6" fillId="0" borderId="1" xfId="524" applyNumberFormat="1" applyFont="1" applyFill="1" applyBorder="1" applyAlignment="1">
      <alignment horizontal="center" vertical="center"/>
    </xf>
    <xf numFmtId="203" fontId="6" fillId="0" borderId="1" xfId="482" applyFont="1" applyFill="1" applyBorder="1" applyAlignment="1">
      <alignment horizontal="center"/>
    </xf>
    <xf numFmtId="203" fontId="45" fillId="0" borderId="1" xfId="482" applyFont="1" applyFill="1" applyBorder="1" applyAlignment="1">
      <alignment horizontal="center"/>
    </xf>
    <xf numFmtId="49" fontId="6" fillId="0" borderId="0" xfId="524" applyNumberFormat="1" applyFont="1" applyFill="1" applyBorder="1" applyAlignment="1">
      <alignment vertical="center"/>
    </xf>
    <xf numFmtId="203" fontId="45" fillId="0" borderId="0" xfId="482" applyFont="1" applyFill="1" applyBorder="1" applyAlignment="1"/>
    <xf numFmtId="0" fontId="47" fillId="6" borderId="0" xfId="567" applyFont="1" applyFill="1" applyAlignment="1"/>
    <xf numFmtId="0" fontId="47" fillId="6" borderId="0" xfId="567" applyFont="1" applyFill="1" applyAlignment="1">
      <alignment horizontal="left"/>
    </xf>
    <xf numFmtId="0" fontId="48" fillId="6" borderId="0" xfId="0" applyFont="1" applyFill="1" applyAlignment="1">
      <alignment horizontal="left"/>
    </xf>
    <xf numFmtId="0" fontId="48" fillId="6" borderId="0" xfId="0" applyFont="1" applyFill="1" applyAlignment="1">
      <alignment horizontal="center"/>
    </xf>
    <xf numFmtId="0" fontId="48" fillId="6" borderId="0" xfId="0" applyFont="1" applyFill="1" applyAlignment="1">
      <alignment horizontal="center" vertical="center"/>
    </xf>
    <xf numFmtId="49" fontId="31" fillId="6" borderId="15" xfId="0" applyNumberFormat="1" applyFont="1" applyFill="1" applyBorder="1" applyAlignment="1">
      <alignment horizontal="center" vertical="center"/>
    </xf>
    <xf numFmtId="49" fontId="29" fillId="6" borderId="9" xfId="0" applyNumberFormat="1" applyFont="1" applyFill="1" applyBorder="1" applyAlignment="1">
      <alignment horizontal="left" vertical="center"/>
    </xf>
    <xf numFmtId="49" fontId="45" fillId="6" borderId="3" xfId="492" applyNumberFormat="1" applyFont="1" applyFill="1" applyBorder="1" applyAlignment="1">
      <alignment horizontal="left" vertical="center"/>
    </xf>
    <xf numFmtId="0" fontId="49" fillId="6" borderId="3" xfId="0" applyFont="1" applyFill="1" applyBorder="1" applyAlignment="1">
      <alignment horizontal="left" vertical="center"/>
    </xf>
    <xf numFmtId="212" fontId="31" fillId="6" borderId="1" xfId="521" applyNumberFormat="1" applyFont="1" applyFill="1" applyBorder="1" applyAlignment="1">
      <alignment horizontal="center" vertical="center"/>
    </xf>
    <xf numFmtId="212" fontId="31" fillId="6" borderId="1" xfId="521" applyNumberFormat="1" applyFont="1" applyFill="1" applyBorder="1" applyAlignment="1">
      <alignment horizontal="left" vertical="center"/>
    </xf>
    <xf numFmtId="203" fontId="10" fillId="0" borderId="1" xfId="542" applyFont="1" applyFill="1" applyBorder="1" applyAlignment="1" applyProtection="1">
      <alignment horizontal="center"/>
    </xf>
    <xf numFmtId="214" fontId="10" fillId="0" borderId="16" xfId="542" applyNumberFormat="1" applyFont="1" applyFill="1" applyBorder="1" applyAlignment="1" applyProtection="1">
      <alignment horizontal="center"/>
    </xf>
    <xf numFmtId="203" fontId="10" fillId="0" borderId="17" xfId="542" applyFont="1" applyFill="1" applyBorder="1" applyAlignment="1" applyProtection="1">
      <alignment horizontal="center"/>
    </xf>
    <xf numFmtId="0" fontId="32" fillId="0" borderId="7" xfId="0" applyFont="1" applyFill="1" applyBorder="1" applyAlignment="1">
      <alignment horizontal="center" vertical="center"/>
    </xf>
    <xf numFmtId="214" fontId="32" fillId="0" borderId="18" xfId="542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203" fontId="10" fillId="0" borderId="0" xfId="542" applyFont="1" applyFill="1" applyBorder="1" applyAlignment="1" applyProtection="1">
      <alignment horizontal="left"/>
    </xf>
    <xf numFmtId="203" fontId="10" fillId="0" borderId="0" xfId="542" applyFont="1" applyFill="1" applyBorder="1" applyAlignment="1" applyProtection="1">
      <alignment horizontal="center"/>
    </xf>
    <xf numFmtId="222" fontId="10" fillId="0" borderId="0" xfId="542" applyNumberFormat="1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vertical="center"/>
    </xf>
    <xf numFmtId="214" fontId="32" fillId="0" borderId="0" xfId="542" applyNumberFormat="1" applyFont="1" applyFill="1" applyBorder="1" applyAlignment="1">
      <alignment horizontal="center" vertical="center"/>
    </xf>
    <xf numFmtId="211" fontId="32" fillId="0" borderId="0" xfId="0" applyNumberFormat="1" applyFont="1" applyFill="1" applyBorder="1" applyAlignment="1">
      <alignment horizontal="center" vertical="center"/>
    </xf>
    <xf numFmtId="49" fontId="47" fillId="6" borderId="9" xfId="0" applyNumberFormat="1" applyFont="1" applyFill="1" applyBorder="1" applyAlignment="1">
      <alignment horizontal="left" vertical="center"/>
    </xf>
    <xf numFmtId="0" fontId="31" fillId="6" borderId="3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left" vertical="top"/>
    </xf>
    <xf numFmtId="203" fontId="32" fillId="0" borderId="2" xfId="542" applyFont="1" applyBorder="1" applyAlignment="1">
      <alignment horizontal="center"/>
    </xf>
    <xf numFmtId="214" fontId="32" fillId="0" borderId="1" xfId="542" applyNumberFormat="1" applyFont="1" applyBorder="1" applyAlignment="1">
      <alignment horizontal="center"/>
    </xf>
    <xf numFmtId="203" fontId="10" fillId="0" borderId="1" xfId="542" applyFont="1" applyBorder="1" applyAlignment="1">
      <alignment horizontal="center"/>
    </xf>
    <xf numFmtId="0" fontId="0" fillId="0" borderId="1" xfId="0" applyBorder="1" applyAlignment="1">
      <alignment horizontal="left"/>
    </xf>
    <xf numFmtId="218" fontId="41" fillId="0" borderId="0" xfId="0" applyNumberFormat="1" applyFont="1" applyFill="1" applyBorder="1" applyAlignment="1">
      <alignment vertical="center" wrapText="1"/>
    </xf>
    <xf numFmtId="203" fontId="2" fillId="0" borderId="0" xfId="0" applyNumberFormat="1" applyFont="1" applyFill="1" applyBorder="1" applyAlignment="1">
      <alignment vertical="center"/>
    </xf>
    <xf numFmtId="211" fontId="2" fillId="0" borderId="1" xfId="0" applyNumberFormat="1" applyFont="1" applyFill="1" applyBorder="1" applyAlignment="1">
      <alignment horizontal="left" vertical="center" shrinkToFit="1"/>
    </xf>
    <xf numFmtId="203" fontId="2" fillId="0" borderId="1" xfId="0" applyNumberFormat="1" applyFont="1" applyFill="1" applyBorder="1" applyAlignment="1">
      <alignment horizontal="center" vertical="center"/>
    </xf>
    <xf numFmtId="203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11" fontId="2" fillId="0" borderId="9" xfId="0" applyNumberFormat="1" applyFont="1" applyFill="1" applyBorder="1" applyAlignment="1"/>
    <xf numFmtId="0" fontId="4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48" fillId="6" borderId="0" xfId="0" applyFont="1" applyFill="1" applyAlignment="1"/>
    <xf numFmtId="212" fontId="31" fillId="6" borderId="1" xfId="0" applyNumberFormat="1" applyFont="1" applyFill="1" applyBorder="1" applyAlignment="1">
      <alignment horizontal="center" vertical="center"/>
    </xf>
    <xf numFmtId="211" fontId="40" fillId="6" borderId="1" xfId="0" applyNumberFormat="1" applyFont="1" applyFill="1" applyBorder="1" applyAlignment="1">
      <alignment horizontal="center"/>
    </xf>
    <xf numFmtId="212" fontId="40" fillId="4" borderId="1" xfId="0" applyNumberFormat="1" applyFont="1" applyFill="1" applyBorder="1" applyAlignment="1">
      <alignment horizontal="center" vertical="center"/>
    </xf>
    <xf numFmtId="212" fontId="40" fillId="4" borderId="7" xfId="0" applyNumberFormat="1" applyFont="1" applyFill="1" applyBorder="1" applyAlignment="1">
      <alignment horizontal="center" vertical="center"/>
    </xf>
    <xf numFmtId="212" fontId="41" fillId="0" borderId="7" xfId="0" applyNumberFormat="1" applyFont="1" applyBorder="1" applyAlignment="1">
      <alignment horizontal="center" vertical="center"/>
    </xf>
    <xf numFmtId="218" fontId="41" fillId="0" borderId="1" xfId="0" applyNumberFormat="1" applyFont="1" applyBorder="1" applyAlignment="1">
      <alignment horizontal="center"/>
    </xf>
    <xf numFmtId="211" fontId="32" fillId="9" borderId="1" xfId="0" applyNumberFormat="1" applyFont="1" applyFill="1" applyBorder="1" applyAlignment="1">
      <alignment horizontal="center"/>
    </xf>
    <xf numFmtId="218" fontId="41" fillId="0" borderId="1" xfId="0" applyNumberFormat="1" applyFont="1" applyBorder="1" applyAlignment="1">
      <alignment horizontal="center" wrapText="1"/>
    </xf>
    <xf numFmtId="218" fontId="41" fillId="0" borderId="1" xfId="0" applyNumberFormat="1" applyFont="1" applyFill="1" applyBorder="1" applyAlignment="1">
      <alignment horizontal="center" wrapText="1"/>
    </xf>
    <xf numFmtId="218" fontId="41" fillId="0" borderId="3" xfId="0" applyNumberFormat="1" applyFont="1" applyBorder="1" applyAlignment="1">
      <alignment horizontal="center" wrapText="1"/>
    </xf>
    <xf numFmtId="211" fontId="32" fillId="9" borderId="0" xfId="0" applyNumberFormat="1" applyFont="1" applyFill="1" applyBorder="1" applyAlignment="1">
      <alignment horizontal="center" vertical="center"/>
    </xf>
    <xf numFmtId="211" fontId="41" fillId="0" borderId="0" xfId="0" applyNumberFormat="1" applyFont="1" applyBorder="1" applyAlignment="1"/>
    <xf numFmtId="218" fontId="41" fillId="0" borderId="0" xfId="0" applyNumberFormat="1" applyFont="1" applyBorder="1" applyAlignment="1">
      <alignment wrapText="1"/>
    </xf>
    <xf numFmtId="218" fontId="41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212" fontId="41" fillId="0" borderId="1" xfId="0" applyNumberFormat="1" applyFont="1" applyBorder="1" applyAlignment="1">
      <alignment horizontal="left" vertical="center"/>
    </xf>
    <xf numFmtId="218" fontId="41" fillId="0" borderId="2" xfId="0" applyNumberFormat="1" applyFont="1" applyBorder="1" applyAlignment="1">
      <alignment horizontal="center" wrapText="1"/>
    </xf>
    <xf numFmtId="218" fontId="41" fillId="0" borderId="2" xfId="0" applyNumberFormat="1" applyFont="1" applyFill="1" applyBorder="1" applyAlignment="1">
      <alignment horizontal="center" wrapText="1"/>
    </xf>
    <xf numFmtId="212" fontId="31" fillId="0" borderId="1" xfId="0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Fill="1">
      <alignment vertical="center"/>
    </xf>
    <xf numFmtId="0" fontId="0" fillId="0" borderId="6" xfId="0" applyBorder="1" applyAlignment="1">
      <alignment vertical="center"/>
    </xf>
    <xf numFmtId="0" fontId="50" fillId="0" borderId="0" xfId="0" applyFont="1">
      <alignment vertical="center"/>
    </xf>
    <xf numFmtId="0" fontId="3" fillId="4" borderId="0" xfId="0" applyFont="1" applyFill="1">
      <alignment vertical="center"/>
    </xf>
    <xf numFmtId="212" fontId="31" fillId="0" borderId="4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49" fontId="37" fillId="0" borderId="0" xfId="0" applyNumberFormat="1" applyFont="1" applyFill="1" applyAlignment="1">
      <alignment vertical="center"/>
    </xf>
    <xf numFmtId="0" fontId="37" fillId="0" borderId="0" xfId="0" applyNumberFormat="1" applyFont="1" applyFill="1" applyAlignment="1">
      <alignment vertical="center"/>
    </xf>
    <xf numFmtId="0" fontId="38" fillId="0" borderId="0" xfId="575" applyNumberFormat="1" applyFont="1" applyFill="1" applyAlignment="1" applyProtection="1">
      <alignment vertical="center"/>
    </xf>
    <xf numFmtId="49" fontId="37" fillId="0" borderId="0" xfId="0" applyNumberFormat="1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211" fontId="41" fillId="0" borderId="1" xfId="0" applyNumberFormat="1" applyFont="1" applyBorder="1" applyAlignment="1">
      <alignment horizontal="center"/>
    </xf>
    <xf numFmtId="218" fontId="41" fillId="0" borderId="8" xfId="0" applyNumberFormat="1" applyFont="1" applyBorder="1" applyAlignment="1">
      <alignment horizontal="center" wrapText="1"/>
    </xf>
    <xf numFmtId="218" fontId="41" fillId="0" borderId="6" xfId="0" applyNumberFormat="1" applyFont="1" applyBorder="1" applyAlignment="1">
      <alignment horizontal="center" wrapText="1"/>
    </xf>
    <xf numFmtId="218" fontId="41" fillId="0" borderId="19" xfId="0" applyNumberFormat="1" applyFont="1" applyBorder="1" applyAlignment="1">
      <alignment horizontal="center" wrapText="1"/>
    </xf>
    <xf numFmtId="0" fontId="46" fillId="0" borderId="0" xfId="0" applyFont="1" applyFill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0" fontId="5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203" fontId="4" fillId="0" borderId="0" xfId="482" applyFont="1" applyFill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203" fontId="2" fillId="0" borderId="0" xfId="482" applyFont="1" applyFill="1" applyBorder="1" applyAlignment="1">
      <alignment horizontal="center" vertical="center"/>
    </xf>
    <xf numFmtId="220" fontId="2" fillId="0" borderId="0" xfId="482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49" fontId="2" fillId="0" borderId="0" xfId="524" applyNumberFormat="1" applyFont="1" applyFill="1" applyBorder="1" applyAlignment="1">
      <alignment horizontal="center" vertical="center"/>
    </xf>
    <xf numFmtId="49" fontId="2" fillId="0" borderId="0" xfId="482" applyNumberFormat="1" applyFont="1" applyFill="1" applyAlignment="1">
      <alignment horizontal="center"/>
    </xf>
    <xf numFmtId="203" fontId="2" fillId="0" borderId="0" xfId="482" applyFont="1" applyFill="1" applyAlignment="1">
      <alignment horizontal="center"/>
    </xf>
    <xf numFmtId="203" fontId="2" fillId="0" borderId="0" xfId="482" applyFont="1" applyFill="1" applyAlignment="1">
      <alignment horizontal="left" vertical="center"/>
    </xf>
    <xf numFmtId="49" fontId="46" fillId="0" borderId="4" xfId="482" applyNumberFormat="1" applyFont="1" applyFill="1" applyBorder="1" applyAlignment="1">
      <alignment horizontal="center" vertical="center"/>
    </xf>
    <xf numFmtId="49" fontId="46" fillId="0" borderId="4" xfId="482" applyNumberFormat="1" applyFont="1" applyFill="1" applyBorder="1" applyAlignment="1">
      <alignment vertical="center"/>
    </xf>
    <xf numFmtId="203" fontId="46" fillId="0" borderId="4" xfId="482" applyFont="1" applyFill="1" applyBorder="1" applyAlignment="1">
      <alignment horizontal="center" vertical="center"/>
    </xf>
    <xf numFmtId="212" fontId="46" fillId="0" borderId="4" xfId="482" applyNumberFormat="1" applyFont="1" applyFill="1" applyBorder="1" applyAlignment="1">
      <alignment horizontal="center" vertical="center"/>
    </xf>
    <xf numFmtId="49" fontId="6" fillId="0" borderId="1" xfId="524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221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203" fontId="2" fillId="0" borderId="0" xfId="535" applyNumberFormat="1" applyFont="1" applyFill="1" applyBorder="1" applyAlignment="1" applyProtection="1">
      <alignment horizontal="center" vertical="center"/>
    </xf>
    <xf numFmtId="0" fontId="45" fillId="0" borderId="7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221" fontId="6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203" fontId="2" fillId="0" borderId="0" xfId="488" applyFont="1" applyFill="1" applyBorder="1" applyAlignment="1">
      <alignment horizontal="left"/>
    </xf>
    <xf numFmtId="49" fontId="2" fillId="0" borderId="0" xfId="543" applyNumberFormat="1" applyFont="1" applyFill="1" applyBorder="1" applyAlignment="1" applyProtection="1">
      <alignment horizontal="center"/>
    </xf>
    <xf numFmtId="203" fontId="2" fillId="0" borderId="0" xfId="482" applyFont="1" applyFill="1" applyBorder="1" applyAlignment="1">
      <alignment horizontal="left" vertical="center"/>
    </xf>
    <xf numFmtId="49" fontId="46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220" fontId="6" fillId="0" borderId="1" xfId="0" applyNumberFormat="1" applyFont="1" applyFill="1" applyBorder="1" applyAlignment="1">
      <alignment horizontal="center" vertical="center"/>
    </xf>
    <xf numFmtId="49" fontId="6" fillId="0" borderId="1" xfId="541" applyNumberFormat="1" applyFont="1" applyFill="1" applyBorder="1" applyAlignment="1">
      <alignment horizontal="center" vertical="center"/>
    </xf>
    <xf numFmtId="220" fontId="2" fillId="0" borderId="0" xfId="0" applyNumberFormat="1" applyFont="1" applyFill="1" applyBorder="1" applyAlignment="1">
      <alignment horizontal="center" vertical="center"/>
    </xf>
    <xf numFmtId="220" fontId="2" fillId="0" borderId="0" xfId="0" applyNumberFormat="1" applyFont="1" applyFill="1" applyBorder="1" applyAlignment="1">
      <alignment horizontal="left" vertical="center"/>
    </xf>
    <xf numFmtId="203" fontId="51" fillId="0" borderId="1" xfId="482" applyFont="1" applyFill="1" applyBorder="1" applyAlignment="1">
      <alignment horizontal="center" vertical="center"/>
    </xf>
    <xf numFmtId="49" fontId="51" fillId="0" borderId="1" xfId="482" applyNumberFormat="1" applyFont="1" applyFill="1" applyBorder="1" applyAlignment="1">
      <alignment horizontal="center" vertical="center"/>
    </xf>
    <xf numFmtId="212" fontId="51" fillId="0" borderId="1" xfId="482" applyNumberFormat="1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223" fontId="6" fillId="0" borderId="1" xfId="0" applyNumberFormat="1" applyFont="1" applyFill="1" applyBorder="1" applyAlignment="1">
      <alignment horizontal="center" vertical="center"/>
    </xf>
    <xf numFmtId="224" fontId="2" fillId="0" borderId="0" xfId="659" applyNumberFormat="1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223" fontId="6" fillId="0" borderId="0" xfId="0" applyNumberFormat="1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220" fontId="2" fillId="0" borderId="0" xfId="0" applyNumberFormat="1" applyFont="1" applyFill="1" applyAlignment="1">
      <alignment horizontal="left" vertical="center"/>
    </xf>
    <xf numFmtId="0" fontId="4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220" fontId="2" fillId="0" borderId="8" xfId="482" applyNumberFormat="1" applyFont="1" applyFill="1" applyBorder="1" applyAlignment="1">
      <alignment horizontal="center" vertical="center"/>
    </xf>
    <xf numFmtId="220" fontId="2" fillId="0" borderId="8" xfId="482" applyNumberFormat="1" applyFont="1" applyFill="1" applyBorder="1" applyAlignment="1">
      <alignment horizontal="left" vertical="center"/>
    </xf>
    <xf numFmtId="225" fontId="6" fillId="0" borderId="1" xfId="0" applyNumberFormat="1" applyFont="1" applyFill="1" applyBorder="1" applyAlignment="1">
      <alignment horizontal="center" vertical="center"/>
    </xf>
    <xf numFmtId="49" fontId="2" fillId="0" borderId="0" xfId="482" applyNumberFormat="1" applyFont="1" applyFill="1" applyBorder="1" applyAlignment="1">
      <alignment horizontal="center" vertical="center"/>
    </xf>
    <xf numFmtId="203" fontId="45" fillId="0" borderId="1" xfId="482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211" fontId="6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03" fontId="46" fillId="0" borderId="1" xfId="535" applyNumberFormat="1" applyFont="1" applyFill="1" applyBorder="1" applyAlignment="1" applyProtection="1">
      <alignment horizontal="center" vertical="center"/>
    </xf>
    <xf numFmtId="203" fontId="6" fillId="0" borderId="1" xfId="568" applyFont="1" applyFill="1" applyBorder="1" applyAlignment="1">
      <alignment horizontal="left" vertical="center"/>
    </xf>
    <xf numFmtId="49" fontId="6" fillId="0" borderId="1" xfId="568" applyNumberFormat="1" applyFont="1" applyFill="1" applyBorder="1" applyAlignment="1">
      <alignment horizontal="center" vertical="center"/>
    </xf>
    <xf numFmtId="214" fontId="6" fillId="0" borderId="1" xfId="568" applyNumberFormat="1" applyFont="1" applyFill="1" applyBorder="1" applyAlignment="1">
      <alignment horizontal="center" vertical="center"/>
    </xf>
    <xf numFmtId="216" fontId="6" fillId="0" borderId="1" xfId="568" applyNumberFormat="1" applyFont="1" applyFill="1" applyBorder="1" applyAlignment="1">
      <alignment horizontal="center"/>
    </xf>
    <xf numFmtId="220" fontId="2" fillId="0" borderId="0" xfId="482" applyNumberFormat="1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203" fontId="6" fillId="0" borderId="1" xfId="482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220" fontId="2" fillId="0" borderId="0" xfId="0" applyNumberFormat="1" applyFont="1" applyFill="1" applyAlignment="1">
      <alignment horizontal="center" vertical="center"/>
    </xf>
    <xf numFmtId="211" fontId="4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211" fontId="2" fillId="0" borderId="0" xfId="482" applyNumberFormat="1" applyFont="1" applyFill="1" applyBorder="1" applyAlignment="1">
      <alignment horizontal="center" vertical="center"/>
    </xf>
    <xf numFmtId="203" fontId="6" fillId="0" borderId="1" xfId="568" applyFont="1" applyFill="1" applyBorder="1" applyAlignment="1">
      <alignment horizontal="center" vertical="center"/>
    </xf>
    <xf numFmtId="203" fontId="2" fillId="0" borderId="0" xfId="482" applyFont="1" applyFill="1" applyAlignment="1">
      <alignment horizontal="left"/>
    </xf>
    <xf numFmtId="203" fontId="4" fillId="0" borderId="8" xfId="482" applyFont="1" applyFill="1" applyBorder="1" applyAlignment="1"/>
    <xf numFmtId="49" fontId="6" fillId="0" borderId="1" xfId="568" applyNumberFormat="1" applyFont="1" applyFill="1" applyBorder="1" applyAlignment="1">
      <alignment horizontal="left" vertical="center"/>
    </xf>
    <xf numFmtId="49" fontId="6" fillId="0" borderId="1" xfId="568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9" fontId="2" fillId="0" borderId="0" xfId="535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215" fontId="2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211" fontId="6" fillId="0" borderId="0" xfId="0" applyNumberFormat="1" applyFont="1" applyFill="1" applyBorder="1" applyAlignment="1">
      <alignment horizontal="center" vertical="center"/>
    </xf>
    <xf numFmtId="203" fontId="4" fillId="0" borderId="0" xfId="482" applyFont="1" applyFill="1" applyBorder="1" applyAlignment="1">
      <alignment horizontal="left"/>
    </xf>
    <xf numFmtId="49" fontId="2" fillId="0" borderId="0" xfId="482" applyNumberFormat="1" applyFont="1" applyFill="1" applyBorder="1" applyAlignment="1">
      <alignment horizontal="center"/>
    </xf>
    <xf numFmtId="220" fontId="46" fillId="0" borderId="1" xfId="482" applyNumberFormat="1" applyFont="1" applyFill="1" applyBorder="1" applyAlignment="1">
      <alignment horizontal="center" vertical="center"/>
    </xf>
    <xf numFmtId="203" fontId="2" fillId="0" borderId="0" xfId="568" applyFont="1" applyFill="1" applyBorder="1" applyAlignment="1">
      <alignment horizontal="left" vertical="center"/>
    </xf>
    <xf numFmtId="216" fontId="2" fillId="0" borderId="0" xfId="535" applyNumberFormat="1" applyFont="1" applyFill="1" applyBorder="1" applyAlignment="1" applyProtection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216" fontId="6" fillId="0" borderId="1" xfId="535" applyNumberFormat="1" applyFont="1" applyFill="1" applyBorder="1" applyAlignment="1" applyProtection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5" fillId="0" borderId="0" xfId="0" applyFont="1" applyFill="1" applyAlignment="1">
      <alignment horizontal="left" vertical="center"/>
    </xf>
    <xf numFmtId="49" fontId="6" fillId="0" borderId="1" xfId="482" applyNumberFormat="1" applyFont="1" applyFill="1" applyBorder="1" applyAlignment="1">
      <alignment horizontal="left" vertical="center"/>
    </xf>
    <xf numFmtId="49" fontId="6" fillId="0" borderId="1" xfId="482" applyNumberFormat="1" applyFont="1" applyFill="1" applyBorder="1" applyAlignment="1">
      <alignment horizontal="center" vertical="center"/>
    </xf>
    <xf numFmtId="213" fontId="6" fillId="0" borderId="1" xfId="0" applyNumberFormat="1" applyFont="1" applyFill="1" applyBorder="1" applyAlignment="1">
      <alignment horizontal="center" vertical="center"/>
    </xf>
    <xf numFmtId="203" fontId="2" fillId="0" borderId="0" xfId="568" applyFont="1" applyFill="1" applyBorder="1" applyAlignment="1">
      <alignment horizontal="left" vertical="center" wrapText="1"/>
    </xf>
    <xf numFmtId="49" fontId="2" fillId="0" borderId="0" xfId="568" applyNumberFormat="1" applyFont="1" applyFill="1" applyBorder="1" applyAlignment="1">
      <alignment horizontal="center" vertical="center" wrapText="1"/>
    </xf>
    <xf numFmtId="211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03" fontId="46" fillId="0" borderId="1" xfId="0" applyNumberFormat="1" applyFont="1" applyFill="1" applyBorder="1" applyAlignment="1">
      <alignment horizontal="center" vertical="center"/>
    </xf>
    <xf numFmtId="212" fontId="46" fillId="0" borderId="1" xfId="0" applyNumberFormat="1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/>
    </xf>
    <xf numFmtId="203" fontId="46" fillId="0" borderId="1" xfId="0" applyNumberFormat="1" applyFont="1" applyFill="1" applyBorder="1" applyAlignment="1">
      <alignment horizontal="center"/>
    </xf>
    <xf numFmtId="49" fontId="6" fillId="0" borderId="0" xfId="482" applyNumberFormat="1" applyFont="1" applyFill="1" applyBorder="1" applyAlignment="1">
      <alignment horizontal="center" vertical="center"/>
    </xf>
    <xf numFmtId="218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6" fillId="0" borderId="0" xfId="0" applyFont="1" applyFill="1" applyBorder="1" applyAlignment="1">
      <alignment horizontal="left"/>
    </xf>
    <xf numFmtId="49" fontId="3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7" fillId="0" borderId="0" xfId="0" applyFont="1" applyFill="1" applyBorder="1" applyAlignment="1">
      <alignment horizontal="left"/>
    </xf>
    <xf numFmtId="0" fontId="22" fillId="0" borderId="0" xfId="0" applyFont="1" applyFill="1" applyAlignment="1"/>
    <xf numFmtId="0" fontId="58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49" fontId="59" fillId="0" borderId="0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31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12" fontId="9" fillId="0" borderId="1" xfId="0" applyNumberFormat="1" applyFont="1" applyFill="1" applyBorder="1" applyAlignment="1">
      <alignment horizontal="center"/>
    </xf>
    <xf numFmtId="212" fontId="60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213" fontId="6" fillId="0" borderId="1" xfId="0" applyNumberFormat="1" applyFont="1" applyFill="1" applyBorder="1" applyAlignment="1">
      <alignment horizontal="center"/>
    </xf>
    <xf numFmtId="202" fontId="61" fillId="0" borderId="1" xfId="487" applyFont="1" applyFill="1" applyBorder="1" applyAlignment="1">
      <alignment horizontal="center"/>
    </xf>
    <xf numFmtId="211" fontId="62" fillId="0" borderId="1" xfId="0" applyNumberFormat="1" applyFont="1" applyFill="1" applyBorder="1" applyAlignment="1">
      <alignment horizontal="center"/>
    </xf>
    <xf numFmtId="0" fontId="63" fillId="0" borderId="2" xfId="0" applyFont="1" applyFill="1" applyBorder="1" applyAlignment="1">
      <alignment horizontal="center"/>
    </xf>
    <xf numFmtId="0" fontId="63" fillId="0" borderId="3" xfId="0" applyFont="1" applyFill="1" applyBorder="1" applyAlignment="1">
      <alignment horizontal="center"/>
    </xf>
    <xf numFmtId="0" fontId="63" fillId="0" borderId="7" xfId="0" applyFont="1" applyFill="1" applyBorder="1" applyAlignment="1">
      <alignment horizontal="center"/>
    </xf>
    <xf numFmtId="211" fontId="64" fillId="0" borderId="1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65" fillId="0" borderId="8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213" fontId="14" fillId="0" borderId="1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6" fillId="0" borderId="2" xfId="0" applyFont="1" applyFill="1" applyBorder="1" applyAlignment="1">
      <alignment horizontal="center"/>
    </xf>
    <xf numFmtId="0" fontId="66" fillId="0" borderId="3" xfId="0" applyFont="1" applyFill="1" applyBorder="1" applyAlignment="1">
      <alignment horizontal="center"/>
    </xf>
    <xf numFmtId="0" fontId="66" fillId="0" borderId="7" xfId="0" applyFont="1" applyFill="1" applyBorder="1" applyAlignment="1">
      <alignment horizontal="center"/>
    </xf>
    <xf numFmtId="202" fontId="14" fillId="0" borderId="1" xfId="487" applyFont="1" applyFill="1" applyBorder="1" applyAlignment="1">
      <alignment horizontal="left"/>
    </xf>
    <xf numFmtId="0" fontId="67" fillId="0" borderId="1" xfId="0" applyFont="1" applyFill="1" applyBorder="1" applyAlignment="1">
      <alignment horizontal="center"/>
    </xf>
    <xf numFmtId="0" fontId="68" fillId="8" borderId="2" xfId="0" applyFont="1" applyFill="1" applyBorder="1" applyAlignment="1">
      <alignment horizontal="center"/>
    </xf>
    <xf numFmtId="0" fontId="68" fillId="8" borderId="3" xfId="0" applyFont="1" applyFill="1" applyBorder="1" applyAlignment="1">
      <alignment horizontal="center"/>
    </xf>
    <xf numFmtId="0" fontId="68" fillId="8" borderId="7" xfId="0" applyFont="1" applyFill="1" applyBorder="1" applyAlignment="1">
      <alignment horizontal="center"/>
    </xf>
    <xf numFmtId="0" fontId="22" fillId="0" borderId="0" xfId="0" applyFont="1" applyFill="1" applyAlignment="1">
      <alignment horizontal="left"/>
    </xf>
    <xf numFmtId="211" fontId="62" fillId="0" borderId="9" xfId="0" applyNumberFormat="1" applyFont="1" applyFill="1" applyBorder="1" applyAlignment="1">
      <alignment horizontal="center"/>
    </xf>
    <xf numFmtId="226" fontId="6" fillId="0" borderId="1" xfId="0" applyNumberFormat="1" applyFont="1" applyFill="1" applyBorder="1" applyAlignment="1">
      <alignment horizontal="center"/>
    </xf>
    <xf numFmtId="211" fontId="62" fillId="0" borderId="0" xfId="0" applyNumberFormat="1" applyFont="1" applyFill="1" applyBorder="1" applyAlignment="1">
      <alignment horizontal="center"/>
    </xf>
    <xf numFmtId="202" fontId="6" fillId="0" borderId="1" xfId="487" applyFont="1" applyFill="1" applyBorder="1" applyAlignment="1">
      <alignment horizontal="left"/>
    </xf>
    <xf numFmtId="227" fontId="6" fillId="0" borderId="1" xfId="487" applyNumberFormat="1" applyFont="1" applyFill="1" applyBorder="1" applyAlignment="1">
      <alignment horizontal="center" vertical="center"/>
    </xf>
    <xf numFmtId="202" fontId="69" fillId="8" borderId="1" xfId="487" applyFont="1" applyFill="1" applyBorder="1" applyAlignment="1">
      <alignment horizontal="left"/>
    </xf>
    <xf numFmtId="213" fontId="69" fillId="8" borderId="1" xfId="0" applyNumberFormat="1" applyFont="1" applyFill="1" applyBorder="1" applyAlignment="1">
      <alignment horizontal="center"/>
    </xf>
    <xf numFmtId="227" fontId="69" fillId="8" borderId="1" xfId="487" applyNumberFormat="1" applyFont="1" applyFill="1" applyBorder="1" applyAlignment="1">
      <alignment horizontal="center" vertical="center"/>
    </xf>
    <xf numFmtId="202" fontId="70" fillId="8" borderId="1" xfId="487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202" fontId="9" fillId="0" borderId="0" xfId="531" applyFont="1" applyFill="1" applyBorder="1" applyAlignment="1">
      <alignment horizontal="center"/>
    </xf>
    <xf numFmtId="220" fontId="62" fillId="0" borderId="1" xfId="0" applyNumberFormat="1" applyFont="1" applyFill="1" applyBorder="1" applyAlignment="1">
      <alignment horizontal="center"/>
    </xf>
    <xf numFmtId="0" fontId="3" fillId="0" borderId="9" xfId="0" applyFont="1" applyFill="1" applyBorder="1" applyAlignment="1"/>
    <xf numFmtId="49" fontId="9" fillId="0" borderId="6" xfId="0" applyNumberFormat="1" applyFont="1" applyFill="1" applyBorder="1" applyAlignment="1">
      <alignment horizontal="left"/>
    </xf>
    <xf numFmtId="49" fontId="31" fillId="0" borderId="6" xfId="0" applyNumberFormat="1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212" fontId="9" fillId="0" borderId="6" xfId="0" applyNumberFormat="1" applyFont="1" applyFill="1" applyBorder="1" applyAlignment="1">
      <alignment horizontal="center"/>
    </xf>
    <xf numFmtId="202" fontId="6" fillId="0" borderId="1" xfId="480" applyFont="1" applyFill="1" applyBorder="1" applyAlignment="1">
      <alignment horizontal="left"/>
    </xf>
    <xf numFmtId="202" fontId="6" fillId="0" borderId="1" xfId="480" applyFont="1" applyFill="1" applyBorder="1" applyAlignment="1">
      <alignment horizontal="center"/>
    </xf>
    <xf numFmtId="202" fontId="45" fillId="0" borderId="1" xfId="480" applyFont="1" applyFill="1" applyBorder="1" applyAlignment="1">
      <alignment horizontal="center"/>
    </xf>
    <xf numFmtId="49" fontId="16" fillId="0" borderId="6" xfId="0" applyNumberFormat="1" applyFont="1" applyFill="1" applyBorder="1" applyAlignment="1">
      <alignment horizontal="left"/>
    </xf>
    <xf numFmtId="49" fontId="43" fillId="0" borderId="6" xfId="0" applyNumberFormat="1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12" fontId="16" fillId="0" borderId="6" xfId="0" applyNumberFormat="1" applyFont="1" applyFill="1" applyBorder="1" applyAlignment="1">
      <alignment horizontal="center"/>
    </xf>
    <xf numFmtId="212" fontId="71" fillId="0" borderId="6" xfId="0" applyNumberFormat="1" applyFont="1" applyFill="1" applyBorder="1" applyAlignment="1">
      <alignment horizontal="center"/>
    </xf>
    <xf numFmtId="211" fontId="18" fillId="0" borderId="1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left"/>
    </xf>
    <xf numFmtId="0" fontId="9" fillId="0" borderId="9" xfId="0" applyFont="1" applyFill="1" applyBorder="1" applyAlignment="1">
      <alignment horizontal="center"/>
    </xf>
    <xf numFmtId="212" fontId="60" fillId="0" borderId="6" xfId="0" applyNumberFormat="1" applyFont="1" applyFill="1" applyBorder="1" applyAlignment="1">
      <alignment horizontal="center"/>
    </xf>
    <xf numFmtId="211" fontId="62" fillId="0" borderId="0" xfId="0" applyNumberFormat="1" applyFont="1" applyFill="1" applyBorder="1" applyAlignment="1">
      <alignment horizontal="left"/>
    </xf>
    <xf numFmtId="0" fontId="41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22" fontId="62" fillId="0" borderId="1" xfId="0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211" fontId="3" fillId="0" borderId="0" xfId="0" applyNumberFormat="1" applyFont="1" applyFill="1" applyBorder="1" applyAlignment="1"/>
    <xf numFmtId="0" fontId="41" fillId="0" borderId="9" xfId="0" applyFont="1" applyFill="1" applyBorder="1" applyAlignment="1">
      <alignment horizontal="center"/>
    </xf>
    <xf numFmtId="22" fontId="62" fillId="0" borderId="0" xfId="0" applyNumberFormat="1" applyFont="1" applyFill="1" applyBorder="1" applyAlignment="1">
      <alignment horizontal="center"/>
    </xf>
    <xf numFmtId="212" fontId="41" fillId="0" borderId="0" xfId="0" applyNumberFormat="1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/>
    </xf>
    <xf numFmtId="0" fontId="3" fillId="0" borderId="20" xfId="0" applyFont="1" applyFill="1" applyBorder="1" applyAlignment="1"/>
    <xf numFmtId="22" fontId="62" fillId="0" borderId="2" xfId="0" applyNumberFormat="1" applyFont="1" applyFill="1" applyBorder="1" applyAlignment="1">
      <alignment horizontal="center"/>
    </xf>
    <xf numFmtId="22" fontId="62" fillId="0" borderId="15" xfId="0" applyNumberFormat="1" applyFont="1" applyFill="1" applyBorder="1" applyAlignment="1">
      <alignment horizontal="center"/>
    </xf>
    <xf numFmtId="0" fontId="72" fillId="0" borderId="6" xfId="0" applyFont="1" applyFill="1" applyBorder="1" applyAlignment="1">
      <alignment horizontal="center"/>
    </xf>
    <xf numFmtId="0" fontId="72" fillId="0" borderId="1" xfId="0" applyFont="1" applyFill="1" applyBorder="1" applyAlignment="1">
      <alignment horizontal="center"/>
    </xf>
    <xf numFmtId="22" fontId="18" fillId="0" borderId="1" xfId="0" applyNumberFormat="1" applyFont="1" applyFill="1" applyBorder="1" applyAlignment="1">
      <alignment horizontal="center"/>
    </xf>
    <xf numFmtId="0" fontId="41" fillId="0" borderId="0" xfId="0" applyFont="1" applyFill="1" applyBorder="1" applyAlignment="1"/>
    <xf numFmtId="0" fontId="41" fillId="0" borderId="6" xfId="0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11" fontId="62" fillId="0" borderId="1" xfId="0" applyNumberFormat="1" applyFont="1" applyFill="1" applyBorder="1" applyAlignment="1">
      <alignment horizontal="center" vertical="center"/>
    </xf>
    <xf numFmtId="49" fontId="41" fillId="0" borderId="8" xfId="0" applyNumberFormat="1" applyFont="1" applyFill="1" applyBorder="1" applyAlignment="1">
      <alignment horizontal="center"/>
    </xf>
    <xf numFmtId="212" fontId="41" fillId="0" borderId="8" xfId="0" applyNumberFormat="1" applyFont="1" applyFill="1" applyBorder="1" applyAlignment="1">
      <alignment horizontal="center"/>
    </xf>
    <xf numFmtId="212" fontId="60" fillId="0" borderId="8" xfId="0" applyNumberFormat="1" applyFont="1" applyFill="1" applyBorder="1" applyAlignment="1">
      <alignment horizontal="center"/>
    </xf>
    <xf numFmtId="0" fontId="41" fillId="0" borderId="8" xfId="0" applyFont="1" applyFill="1" applyBorder="1" applyAlignment="1"/>
    <xf numFmtId="202" fontId="6" fillId="0" borderId="1" xfId="0" applyNumberFormat="1" applyFont="1" applyFill="1" applyBorder="1" applyAlignment="1">
      <alignment horizontal="center"/>
    </xf>
    <xf numFmtId="211" fontId="62" fillId="0" borderId="4" xfId="0" applyNumberFormat="1" applyFont="1" applyFill="1" applyBorder="1" applyAlignment="1">
      <alignment horizontal="center"/>
    </xf>
    <xf numFmtId="211" fontId="62" fillId="0" borderId="9" xfId="0" applyNumberFormat="1" applyFont="1" applyFill="1" applyBorder="1" applyAlignment="1">
      <alignment horizontal="left"/>
    </xf>
    <xf numFmtId="49" fontId="41" fillId="0" borderId="6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49" fontId="63" fillId="0" borderId="2" xfId="0" applyNumberFormat="1" applyFont="1" applyFill="1" applyBorder="1" applyAlignment="1">
      <alignment horizontal="center"/>
    </xf>
    <xf numFmtId="49" fontId="63" fillId="0" borderId="3" xfId="0" applyNumberFormat="1" applyFont="1" applyFill="1" applyBorder="1" applyAlignment="1">
      <alignment horizontal="center"/>
    </xf>
    <xf numFmtId="49" fontId="63" fillId="0" borderId="7" xfId="0" applyNumberFormat="1" applyFont="1" applyFill="1" applyBorder="1" applyAlignment="1">
      <alignment horizontal="center"/>
    </xf>
    <xf numFmtId="211" fontId="73" fillId="0" borderId="9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228" fontId="6" fillId="0" borderId="4" xfId="0" applyNumberFormat="1" applyFont="1" applyFill="1" applyBorder="1" applyAlignment="1">
      <alignment horizontal="center"/>
    </xf>
    <xf numFmtId="202" fontId="6" fillId="0" borderId="1" xfId="486" applyFont="1" applyFill="1" applyBorder="1" applyAlignment="1">
      <alignment horizontal="center"/>
    </xf>
    <xf numFmtId="221" fontId="6" fillId="0" borderId="4" xfId="0" applyNumberFormat="1" applyFont="1" applyFill="1" applyBorder="1" applyAlignment="1">
      <alignment horizontal="center"/>
    </xf>
    <xf numFmtId="229" fontId="6" fillId="0" borderId="9" xfId="0" applyNumberFormat="1" applyFont="1" applyFill="1" applyBorder="1" applyAlignment="1">
      <alignment horizontal="center"/>
    </xf>
    <xf numFmtId="221" fontId="6" fillId="0" borderId="9" xfId="0" applyNumberFormat="1" applyFont="1" applyFill="1" applyBorder="1" applyAlignment="1">
      <alignment horizontal="center"/>
    </xf>
    <xf numFmtId="213" fontId="6" fillId="0" borderId="0" xfId="0" applyNumberFormat="1" applyFont="1" applyFill="1" applyBorder="1" applyAlignment="1">
      <alignment horizontal="center"/>
    </xf>
    <xf numFmtId="227" fontId="14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left"/>
    </xf>
    <xf numFmtId="0" fontId="58" fillId="0" borderId="0" xfId="0" applyFont="1" applyFill="1" applyBorder="1" applyAlignment="1"/>
    <xf numFmtId="0" fontId="58" fillId="0" borderId="0" xfId="0" applyFont="1" applyFill="1" applyAlignment="1">
      <alignment horizontal="left"/>
    </xf>
    <xf numFmtId="22" fontId="62" fillId="0" borderId="1" xfId="0" applyNumberFormat="1" applyFont="1" applyFill="1" applyBorder="1" applyAlignment="1">
      <alignment horizontal="center" vertical="center"/>
    </xf>
    <xf numFmtId="22" fontId="62" fillId="0" borderId="9" xfId="0" applyNumberFormat="1" applyFont="1" applyFill="1" applyBorder="1" applyAlignment="1">
      <alignment horizontal="center"/>
    </xf>
    <xf numFmtId="205" fontId="73" fillId="3" borderId="0" xfId="502" applyFont="1" applyFill="1" applyAlignment="1">
      <alignment vertical="center"/>
    </xf>
    <xf numFmtId="205" fontId="22" fillId="3" borderId="0" xfId="502" applyFont="1" applyFill="1" applyAlignment="1">
      <alignment vertical="center"/>
    </xf>
    <xf numFmtId="205" fontId="74" fillId="3" borderId="0" xfId="502" applyFont="1" applyFill="1" applyAlignment="1">
      <alignment vertical="center"/>
    </xf>
    <xf numFmtId="205" fontId="3" fillId="4" borderId="0" xfId="502" applyFont="1" applyFill="1" applyAlignment="1">
      <alignment vertical="center"/>
    </xf>
    <xf numFmtId="205" fontId="74" fillId="4" borderId="0" xfId="502" applyFont="1" applyFill="1" applyAlignment="1">
      <alignment vertical="center"/>
    </xf>
    <xf numFmtId="205" fontId="3" fillId="3" borderId="0" xfId="502" applyFont="1" applyFill="1" applyAlignment="1">
      <alignment vertical="center"/>
    </xf>
    <xf numFmtId="205" fontId="3" fillId="0" borderId="0" xfId="502" applyFont="1" applyAlignment="1">
      <alignment vertical="center"/>
    </xf>
    <xf numFmtId="205" fontId="3" fillId="3" borderId="0" xfId="502" applyFont="1" applyFill="1" applyAlignment="1">
      <alignment horizontal="center" vertical="center"/>
    </xf>
    <xf numFmtId="205" fontId="48" fillId="3" borderId="0" xfId="502" applyFont="1" applyFill="1" applyAlignment="1">
      <alignment horizontal="center" vertical="center"/>
    </xf>
    <xf numFmtId="205" fontId="48" fillId="3" borderId="0" xfId="502" applyFont="1" applyFill="1" applyAlignment="1">
      <alignment vertical="center"/>
    </xf>
    <xf numFmtId="49" fontId="75" fillId="3" borderId="0" xfId="502" applyNumberFormat="1" applyFont="1" applyFill="1" applyAlignment="1">
      <alignment vertical="center"/>
    </xf>
    <xf numFmtId="49" fontId="76" fillId="3" borderId="0" xfId="502" applyNumberFormat="1" applyFont="1" applyFill="1" applyAlignment="1">
      <alignment vertical="center"/>
    </xf>
    <xf numFmtId="49" fontId="76" fillId="3" borderId="0" xfId="502" applyNumberFormat="1" applyFont="1" applyFill="1" applyAlignment="1">
      <alignment horizontal="center" vertical="center"/>
    </xf>
    <xf numFmtId="49" fontId="33" fillId="3" borderId="0" xfId="502" applyNumberFormat="1" applyFont="1" applyFill="1" applyAlignment="1">
      <alignment vertical="center"/>
    </xf>
    <xf numFmtId="49" fontId="77" fillId="3" borderId="0" xfId="502" applyNumberFormat="1" applyFont="1" applyFill="1" applyAlignment="1">
      <alignment vertical="center"/>
    </xf>
    <xf numFmtId="205" fontId="6" fillId="0" borderId="0" xfId="502" applyFont="1" applyFill="1" applyBorder="1" applyAlignment="1">
      <alignment horizontal="left"/>
    </xf>
    <xf numFmtId="213" fontId="10" fillId="3" borderId="0" xfId="502" applyNumberFormat="1" applyFont="1" applyFill="1" applyBorder="1" applyAlignment="1">
      <alignment horizontal="center"/>
    </xf>
    <xf numFmtId="205" fontId="6" fillId="3" borderId="0" xfId="502" applyFont="1" applyFill="1" applyBorder="1" applyAlignment="1">
      <alignment horizontal="center" vertical="center"/>
    </xf>
    <xf numFmtId="205" fontId="9" fillId="3" borderId="0" xfId="502" applyFont="1" applyFill="1" applyBorder="1" applyAlignment="1">
      <alignment horizontal="center" vertical="center"/>
    </xf>
    <xf numFmtId="211" fontId="78" fillId="3" borderId="0" xfId="502" applyNumberFormat="1" applyFont="1" applyFill="1" applyBorder="1" applyAlignment="1">
      <alignment horizontal="center"/>
    </xf>
    <xf numFmtId="211" fontId="62" fillId="3" borderId="0" xfId="502" applyNumberFormat="1" applyFont="1" applyFill="1" applyBorder="1" applyAlignment="1">
      <alignment horizontal="center" vertical="center"/>
    </xf>
    <xf numFmtId="49" fontId="9" fillId="3" borderId="2" xfId="502" applyNumberFormat="1" applyFont="1" applyFill="1" applyBorder="1" applyAlignment="1">
      <alignment horizontal="center" vertical="center"/>
    </xf>
    <xf numFmtId="213" fontId="79" fillId="3" borderId="3" xfId="502" applyNumberFormat="1" applyFont="1" applyFill="1" applyBorder="1" applyAlignment="1">
      <alignment horizontal="center"/>
    </xf>
    <xf numFmtId="49" fontId="9" fillId="3" borderId="3" xfId="502" applyNumberFormat="1" applyFont="1" applyFill="1" applyBorder="1" applyAlignment="1">
      <alignment horizontal="center" vertical="center"/>
    </xf>
    <xf numFmtId="205" fontId="3" fillId="3" borderId="3" xfId="502" applyFont="1" applyFill="1" applyBorder="1" applyAlignment="1">
      <alignment horizontal="center" vertical="center"/>
    </xf>
    <xf numFmtId="205" fontId="9" fillId="3" borderId="1" xfId="502" applyFont="1" applyFill="1" applyBorder="1" applyAlignment="1">
      <alignment horizontal="center" vertical="center"/>
    </xf>
    <xf numFmtId="49" fontId="9" fillId="4" borderId="1" xfId="502" applyNumberFormat="1" applyFont="1" applyFill="1" applyBorder="1" applyAlignment="1">
      <alignment horizontal="center" vertical="center"/>
    </xf>
    <xf numFmtId="212" fontId="11" fillId="3" borderId="1" xfId="502" applyNumberFormat="1" applyFont="1" applyFill="1" applyBorder="1" applyAlignment="1">
      <alignment horizontal="center" vertical="center"/>
    </xf>
    <xf numFmtId="212" fontId="60" fillId="3" borderId="2" xfId="502" applyNumberFormat="1" applyFont="1" applyFill="1" applyBorder="1" applyAlignment="1">
      <alignment horizontal="center" vertical="center"/>
    </xf>
    <xf numFmtId="205" fontId="6" fillId="0" borderId="2" xfId="502" applyFont="1" applyFill="1" applyBorder="1" applyAlignment="1">
      <alignment horizontal="left"/>
    </xf>
    <xf numFmtId="226" fontId="10" fillId="3" borderId="3" xfId="502" applyNumberFormat="1" applyFont="1" applyFill="1" applyBorder="1" applyAlignment="1">
      <alignment horizontal="center"/>
    </xf>
    <xf numFmtId="213" fontId="10" fillId="3" borderId="3" xfId="502" applyNumberFormat="1" applyFont="1" applyFill="1" applyBorder="1" applyAlignment="1">
      <alignment horizontal="center"/>
    </xf>
    <xf numFmtId="205" fontId="6" fillId="3" borderId="3" xfId="502" applyFont="1" applyFill="1" applyBorder="1" applyAlignment="1">
      <alignment horizontal="center" vertical="center"/>
    </xf>
    <xf numFmtId="213" fontId="10" fillId="3" borderId="1" xfId="502" applyNumberFormat="1" applyFont="1" applyFill="1" applyBorder="1" applyAlignment="1">
      <alignment horizontal="center"/>
    </xf>
    <xf numFmtId="211" fontId="78" fillId="3" borderId="1" xfId="502" applyNumberFormat="1" applyFont="1" applyFill="1" applyBorder="1" applyAlignment="1">
      <alignment horizontal="center"/>
    </xf>
    <xf numFmtId="211" fontId="62" fillId="3" borderId="2" xfId="502" applyNumberFormat="1" applyFont="1" applyFill="1" applyBorder="1" applyAlignment="1">
      <alignment horizontal="center" vertical="center"/>
    </xf>
    <xf numFmtId="205" fontId="14" fillId="0" borderId="2" xfId="502" applyFont="1" applyFill="1" applyBorder="1" applyAlignment="1">
      <alignment horizontal="left"/>
    </xf>
    <xf numFmtId="226" fontId="15" fillId="3" borderId="3" xfId="502" applyNumberFormat="1" applyFont="1" applyFill="1" applyBorder="1" applyAlignment="1">
      <alignment horizontal="center"/>
    </xf>
    <xf numFmtId="213" fontId="15" fillId="3" borderId="3" xfId="502" applyNumberFormat="1" applyFont="1" applyFill="1" applyBorder="1" applyAlignment="1">
      <alignment horizontal="center"/>
    </xf>
    <xf numFmtId="205" fontId="14" fillId="3" borderId="3" xfId="502" applyFont="1" applyFill="1" applyBorder="1" applyAlignment="1">
      <alignment horizontal="center" vertical="center"/>
    </xf>
    <xf numFmtId="205" fontId="16" fillId="3" borderId="1" xfId="502" applyFont="1" applyFill="1" applyBorder="1" applyAlignment="1">
      <alignment horizontal="center" vertical="center"/>
    </xf>
    <xf numFmtId="213" fontId="15" fillId="3" borderId="1" xfId="502" applyNumberFormat="1" applyFont="1" applyFill="1" applyBorder="1" applyAlignment="1">
      <alignment horizontal="center"/>
    </xf>
    <xf numFmtId="211" fontId="17" fillId="3" borderId="1" xfId="502" applyNumberFormat="1" applyFont="1" applyFill="1" applyBorder="1" applyAlignment="1">
      <alignment horizontal="center"/>
    </xf>
    <xf numFmtId="211" fontId="18" fillId="3" borderId="2" xfId="502" applyNumberFormat="1" applyFont="1" applyFill="1" applyBorder="1" applyAlignment="1">
      <alignment horizontal="center" vertical="center"/>
    </xf>
    <xf numFmtId="205" fontId="69" fillId="0" borderId="2" xfId="502" applyFont="1" applyFill="1" applyBorder="1" applyAlignment="1">
      <alignment horizontal="left"/>
    </xf>
    <xf numFmtId="226" fontId="80" fillId="3" borderId="3" xfId="502" applyNumberFormat="1" applyFont="1" applyFill="1" applyBorder="1" applyAlignment="1">
      <alignment horizontal="center"/>
    </xf>
    <xf numFmtId="213" fontId="80" fillId="3" borderId="3" xfId="502" applyNumberFormat="1" applyFont="1" applyFill="1" applyBorder="1" applyAlignment="1">
      <alignment horizontal="center"/>
    </xf>
    <xf numFmtId="205" fontId="69" fillId="3" borderId="3" xfId="502" applyFont="1" applyFill="1" applyBorder="1" applyAlignment="1">
      <alignment horizontal="center" vertical="center"/>
    </xf>
    <xf numFmtId="205" fontId="65" fillId="3" borderId="1" xfId="502" applyFont="1" applyFill="1" applyBorder="1" applyAlignment="1">
      <alignment horizontal="center" vertical="center"/>
    </xf>
    <xf numFmtId="213" fontId="80" fillId="3" borderId="1" xfId="502" applyNumberFormat="1" applyFont="1" applyFill="1" applyBorder="1" applyAlignment="1">
      <alignment horizontal="center"/>
    </xf>
    <xf numFmtId="211" fontId="81" fillId="3" borderId="1" xfId="502" applyNumberFormat="1" applyFont="1" applyFill="1" applyBorder="1" applyAlignment="1">
      <alignment horizontal="center"/>
    </xf>
    <xf numFmtId="211" fontId="82" fillId="3" borderId="2" xfId="502" applyNumberFormat="1" applyFont="1" applyFill="1" applyBorder="1" applyAlignment="1">
      <alignment horizontal="center" vertical="center"/>
    </xf>
    <xf numFmtId="226" fontId="10" fillId="3" borderId="0" xfId="502" applyNumberFormat="1" applyFont="1" applyFill="1" applyBorder="1" applyAlignment="1">
      <alignment horizontal="center"/>
    </xf>
    <xf numFmtId="49" fontId="9" fillId="3" borderId="0" xfId="502" applyNumberFormat="1" applyFont="1" applyFill="1" applyAlignment="1">
      <alignment vertical="center"/>
    </xf>
    <xf numFmtId="49" fontId="9" fillId="3" borderId="0" xfId="502" applyNumberFormat="1" applyFont="1" applyFill="1" applyAlignment="1">
      <alignment horizontal="center" vertical="center"/>
    </xf>
    <xf numFmtId="205" fontId="9" fillId="3" borderId="0" xfId="502" applyFont="1" applyFill="1" applyAlignment="1">
      <alignment horizontal="center" vertical="center"/>
    </xf>
    <xf numFmtId="212" fontId="11" fillId="3" borderId="0" xfId="502" applyNumberFormat="1" applyFont="1" applyFill="1" applyAlignment="1">
      <alignment horizontal="center" vertical="center"/>
    </xf>
    <xf numFmtId="205" fontId="3" fillId="3" borderId="7" xfId="502" applyFont="1" applyFill="1" applyBorder="1" applyAlignment="1">
      <alignment horizontal="center" vertical="center"/>
    </xf>
    <xf numFmtId="212" fontId="60" fillId="3" borderId="1" xfId="502" applyNumberFormat="1" applyFont="1" applyFill="1" applyBorder="1" applyAlignment="1">
      <alignment horizontal="center" vertical="center"/>
    </xf>
    <xf numFmtId="213" fontId="15" fillId="4" borderId="3" xfId="502" applyNumberFormat="1" applyFont="1" applyFill="1" applyBorder="1" applyAlignment="1">
      <alignment horizontal="center"/>
    </xf>
    <xf numFmtId="205" fontId="14" fillId="3" borderId="7" xfId="502" applyFont="1" applyFill="1" applyBorder="1" applyAlignment="1">
      <alignment horizontal="center" vertical="center"/>
    </xf>
    <xf numFmtId="211" fontId="62" fillId="3" borderId="1" xfId="502" applyNumberFormat="1" applyFont="1" applyFill="1" applyBorder="1" applyAlignment="1">
      <alignment horizontal="center" vertical="center"/>
    </xf>
    <xf numFmtId="205" fontId="6" fillId="4" borderId="2" xfId="502" applyFont="1" applyFill="1" applyBorder="1" applyAlignment="1">
      <alignment horizontal="left"/>
    </xf>
    <xf numFmtId="205" fontId="14" fillId="4" borderId="7" xfId="502" applyFont="1" applyFill="1" applyBorder="1" applyAlignment="1">
      <alignment horizontal="center" vertical="center"/>
    </xf>
    <xf numFmtId="205" fontId="16" fillId="4" borderId="1" xfId="502" applyFont="1" applyFill="1" applyBorder="1" applyAlignment="1">
      <alignment horizontal="center" vertical="center"/>
    </xf>
    <xf numFmtId="213" fontId="15" fillId="4" borderId="1" xfId="502" applyNumberFormat="1" applyFont="1" applyFill="1" applyBorder="1" applyAlignment="1">
      <alignment horizontal="center"/>
    </xf>
    <xf numFmtId="211" fontId="81" fillId="4" borderId="1" xfId="502" applyNumberFormat="1" applyFont="1" applyFill="1" applyBorder="1" applyAlignment="1">
      <alignment horizontal="center"/>
    </xf>
    <xf numFmtId="211" fontId="82" fillId="4" borderId="1" xfId="502" applyNumberFormat="1" applyFont="1" applyFill="1" applyBorder="1" applyAlignment="1">
      <alignment horizontal="center" vertical="center"/>
    </xf>
    <xf numFmtId="205" fontId="69" fillId="4" borderId="2" xfId="502" applyFont="1" applyFill="1" applyBorder="1" applyAlignment="1">
      <alignment horizontal="left"/>
    </xf>
    <xf numFmtId="213" fontId="80" fillId="4" borderId="3" xfId="502" applyNumberFormat="1" applyFont="1" applyFill="1" applyBorder="1" applyAlignment="1">
      <alignment horizontal="center"/>
    </xf>
    <xf numFmtId="205" fontId="69" fillId="4" borderId="7" xfId="502" applyFont="1" applyFill="1" applyBorder="1" applyAlignment="1">
      <alignment horizontal="center" vertical="center"/>
    </xf>
    <xf numFmtId="205" fontId="65" fillId="4" borderId="1" xfId="502" applyFont="1" applyFill="1" applyBorder="1" applyAlignment="1">
      <alignment horizontal="center" vertical="center"/>
    </xf>
    <xf numFmtId="213" fontId="80" fillId="4" borderId="1" xfId="502" applyNumberFormat="1" applyFont="1" applyFill="1" applyBorder="1" applyAlignment="1">
      <alignment horizontal="center"/>
    </xf>
    <xf numFmtId="213" fontId="10" fillId="4" borderId="3" xfId="502" applyNumberFormat="1" applyFont="1" applyFill="1" applyBorder="1" applyAlignment="1">
      <alignment horizontal="center"/>
    </xf>
    <xf numFmtId="205" fontId="6" fillId="4" borderId="7" xfId="502" applyFont="1" applyFill="1" applyBorder="1" applyAlignment="1">
      <alignment horizontal="center" vertical="center"/>
    </xf>
    <xf numFmtId="205" fontId="9" fillId="4" borderId="1" xfId="502" applyFont="1" applyFill="1" applyBorder="1" applyAlignment="1">
      <alignment horizontal="center" vertical="center"/>
    </xf>
    <xf numFmtId="213" fontId="10" fillId="4" borderId="1" xfId="502" applyNumberFormat="1" applyFont="1" applyFill="1" applyBorder="1" applyAlignment="1">
      <alignment horizontal="center"/>
    </xf>
    <xf numFmtId="205" fontId="6" fillId="4" borderId="0" xfId="502" applyFont="1" applyFill="1" applyBorder="1" applyAlignment="1">
      <alignment horizontal="left"/>
    </xf>
    <xf numFmtId="213" fontId="10" fillId="4" borderId="0" xfId="502" applyNumberFormat="1" applyFont="1" applyFill="1" applyBorder="1" applyAlignment="1">
      <alignment horizontal="center"/>
    </xf>
    <xf numFmtId="213" fontId="15" fillId="4" borderId="0" xfId="502" applyNumberFormat="1" applyFont="1" applyFill="1" applyBorder="1" applyAlignment="1">
      <alignment horizontal="center"/>
    </xf>
    <xf numFmtId="205" fontId="6" fillId="4" borderId="0" xfId="502" applyFont="1" applyFill="1" applyBorder="1" applyAlignment="1">
      <alignment horizontal="center" vertical="center"/>
    </xf>
    <xf numFmtId="205" fontId="9" fillId="4" borderId="0" xfId="502" applyFont="1" applyFill="1" applyBorder="1" applyAlignment="1">
      <alignment horizontal="center" vertical="center"/>
    </xf>
    <xf numFmtId="211" fontId="78" fillId="4" borderId="0" xfId="502" applyNumberFormat="1" applyFont="1" applyFill="1" applyBorder="1" applyAlignment="1">
      <alignment horizontal="center"/>
    </xf>
    <xf numFmtId="211" fontId="62" fillId="4" borderId="0" xfId="502" applyNumberFormat="1" applyFont="1" applyFill="1" applyBorder="1" applyAlignment="1">
      <alignment horizontal="center" vertical="center"/>
    </xf>
    <xf numFmtId="211" fontId="82" fillId="3" borderId="1" xfId="502" applyNumberFormat="1" applyFont="1" applyFill="1" applyBorder="1" applyAlignment="1">
      <alignment horizontal="center" vertical="center"/>
    </xf>
    <xf numFmtId="205" fontId="54" fillId="0" borderId="0" xfId="502" applyFont="1" applyFill="1" applyBorder="1" applyAlignment="1">
      <alignment horizontal="left"/>
    </xf>
    <xf numFmtId="230" fontId="15" fillId="3" borderId="3" xfId="502" applyNumberFormat="1" applyFont="1" applyFill="1" applyBorder="1" applyAlignment="1">
      <alignment horizontal="center"/>
    </xf>
    <xf numFmtId="205" fontId="14" fillId="0" borderId="0" xfId="502" applyFont="1" applyFill="1" applyBorder="1" applyAlignment="1">
      <alignment horizontal="left"/>
    </xf>
    <xf numFmtId="230" fontId="15" fillId="3" borderId="0" xfId="502" applyNumberFormat="1" applyFont="1" applyFill="1" applyBorder="1" applyAlignment="1">
      <alignment horizontal="center"/>
    </xf>
    <xf numFmtId="205" fontId="14" fillId="3" borderId="0" xfId="502" applyFont="1" applyFill="1" applyBorder="1" applyAlignment="1">
      <alignment horizontal="center" vertical="center"/>
    </xf>
    <xf numFmtId="205" fontId="16" fillId="3" borderId="0" xfId="502" applyFont="1" applyFill="1" applyBorder="1" applyAlignment="1">
      <alignment horizontal="center" vertical="center"/>
    </xf>
    <xf numFmtId="211" fontId="17" fillId="3" borderId="0" xfId="502" applyNumberFormat="1" applyFont="1" applyFill="1" applyBorder="1" applyAlignment="1">
      <alignment horizontal="center"/>
    </xf>
    <xf numFmtId="211" fontId="18" fillId="3" borderId="0" xfId="502" applyNumberFormat="1" applyFont="1" applyFill="1" applyBorder="1" applyAlignment="1">
      <alignment horizontal="center" vertical="center"/>
    </xf>
    <xf numFmtId="212" fontId="60" fillId="3" borderId="15" xfId="502" applyNumberFormat="1" applyFont="1" applyFill="1" applyBorder="1" applyAlignment="1">
      <alignment horizontal="center" vertical="center"/>
    </xf>
    <xf numFmtId="230" fontId="10" fillId="3" borderId="3" xfId="502" applyNumberFormat="1" applyFont="1" applyFill="1" applyBorder="1" applyAlignment="1">
      <alignment horizontal="center"/>
    </xf>
    <xf numFmtId="230" fontId="10" fillId="3" borderId="0" xfId="502" applyNumberFormat="1" applyFont="1" applyFill="1" applyBorder="1" applyAlignment="1">
      <alignment horizontal="center"/>
    </xf>
    <xf numFmtId="205" fontId="6" fillId="2" borderId="0" xfId="502" applyFont="1" applyFill="1" applyBorder="1" applyAlignment="1">
      <alignment horizontal="left"/>
    </xf>
    <xf numFmtId="205" fontId="10" fillId="3" borderId="0" xfId="502" applyFont="1" applyFill="1" applyBorder="1" applyAlignment="1">
      <alignment horizontal="center"/>
    </xf>
    <xf numFmtId="212" fontId="83" fillId="3" borderId="1" xfId="502" applyNumberFormat="1" applyFont="1" applyFill="1" applyBorder="1" applyAlignment="1">
      <alignment horizontal="center" vertical="center"/>
    </xf>
    <xf numFmtId="205" fontId="14" fillId="4" borderId="2" xfId="502" applyFont="1" applyFill="1" applyBorder="1" applyAlignment="1">
      <alignment horizontal="left"/>
    </xf>
    <xf numFmtId="205" fontId="14" fillId="4" borderId="3" xfId="502" applyFont="1" applyFill="1" applyBorder="1" applyAlignment="1">
      <alignment horizontal="center" vertical="center"/>
    </xf>
    <xf numFmtId="211" fontId="78" fillId="4" borderId="1" xfId="502" applyNumberFormat="1" applyFont="1" applyFill="1" applyBorder="1" applyAlignment="1">
      <alignment horizontal="center"/>
    </xf>
    <xf numFmtId="211" fontId="62" fillId="4" borderId="2" xfId="502" applyNumberFormat="1" applyFont="1" applyFill="1" applyBorder="1" applyAlignment="1">
      <alignment horizontal="center" vertical="center"/>
    </xf>
    <xf numFmtId="205" fontId="14" fillId="4" borderId="0" xfId="502" applyFont="1" applyFill="1" applyBorder="1" applyAlignment="1">
      <alignment horizontal="left"/>
    </xf>
    <xf numFmtId="213" fontId="80" fillId="4" borderId="0" xfId="502" applyNumberFormat="1" applyFont="1" applyFill="1" applyBorder="1" applyAlignment="1">
      <alignment horizontal="center"/>
    </xf>
    <xf numFmtId="205" fontId="14" fillId="4" borderId="0" xfId="502" applyFont="1" applyFill="1" applyBorder="1" applyAlignment="1">
      <alignment horizontal="center" vertical="center"/>
    </xf>
    <xf numFmtId="213" fontId="80" fillId="3" borderId="0" xfId="502" applyNumberFormat="1" applyFont="1" applyFill="1" applyBorder="1" applyAlignment="1">
      <alignment horizontal="center"/>
    </xf>
    <xf numFmtId="231" fontId="10" fillId="0" borderId="0" xfId="502" applyNumberFormat="1" applyFont="1" applyFill="1" applyBorder="1" applyAlignment="1">
      <alignment horizontal="center" wrapText="1"/>
    </xf>
    <xf numFmtId="205" fontId="14" fillId="3" borderId="0" xfId="502" applyFont="1" applyFill="1" applyAlignment="1">
      <alignment vertical="center"/>
    </xf>
    <xf numFmtId="205" fontId="22" fillId="3" borderId="0" xfId="502" applyFont="1" applyFill="1" applyAlignment="1">
      <alignment horizontal="center" vertical="center"/>
    </xf>
    <xf numFmtId="213" fontId="15" fillId="3" borderId="0" xfId="502" applyNumberFormat="1" applyFont="1" applyFill="1" applyBorder="1" applyAlignment="1">
      <alignment horizontal="center"/>
    </xf>
    <xf numFmtId="205" fontId="58" fillId="0" borderId="0" xfId="502" applyFont="1" applyFill="1" applyBorder="1" applyAlignment="1">
      <alignment horizontal="left"/>
    </xf>
    <xf numFmtId="228" fontId="10" fillId="3" borderId="0" xfId="502" applyNumberFormat="1" applyFont="1" applyFill="1" applyBorder="1" applyAlignment="1">
      <alignment horizontal="center"/>
    </xf>
    <xf numFmtId="205" fontId="3" fillId="3" borderId="0" xfId="502" applyFont="1" applyFill="1" applyBorder="1" applyAlignment="1">
      <alignment vertical="center"/>
    </xf>
    <xf numFmtId="205" fontId="3" fillId="3" borderId="0" xfId="502" applyFont="1" applyFill="1" applyBorder="1" applyAlignment="1">
      <alignment horizontal="center" vertical="center"/>
    </xf>
    <xf numFmtId="205" fontId="75" fillId="3" borderId="0" xfId="502" applyFont="1" applyFill="1" applyAlignment="1">
      <alignment horizontal="center" vertical="center"/>
    </xf>
    <xf numFmtId="205" fontId="77" fillId="3" borderId="0" xfId="502" applyFont="1" applyFill="1" applyAlignment="1">
      <alignment horizontal="center" vertical="center"/>
    </xf>
    <xf numFmtId="22" fontId="41" fillId="3" borderId="0" xfId="502" applyNumberFormat="1" applyFont="1" applyFill="1" applyAlignment="1">
      <alignment horizontal="center" vertical="center"/>
    </xf>
    <xf numFmtId="223" fontId="62" fillId="3" borderId="0" xfId="502" applyNumberFormat="1" applyFont="1" applyFill="1" applyBorder="1" applyAlignment="1">
      <alignment horizontal="center"/>
    </xf>
    <xf numFmtId="205" fontId="31" fillId="0" borderId="0" xfId="502" applyFont="1" applyBorder="1" applyAlignment="1">
      <alignment horizontal="center" vertical="center" wrapText="1"/>
    </xf>
    <xf numFmtId="212" fontId="40" fillId="3" borderId="2" xfId="502" applyNumberFormat="1" applyFont="1" applyFill="1" applyBorder="1" applyAlignment="1">
      <alignment horizontal="center" vertical="center"/>
    </xf>
    <xf numFmtId="212" fontId="31" fillId="3" borderId="1" xfId="502" applyNumberFormat="1" applyFont="1" applyFill="1" applyBorder="1" applyAlignment="1">
      <alignment horizontal="center" vertical="center"/>
    </xf>
    <xf numFmtId="205" fontId="78" fillId="3" borderId="1" xfId="502" applyFont="1" applyFill="1" applyBorder="1" applyAlignment="1">
      <alignment horizontal="center" vertical="center"/>
    </xf>
    <xf numFmtId="232" fontId="62" fillId="3" borderId="2" xfId="502" applyNumberFormat="1" applyFont="1" applyFill="1" applyBorder="1" applyAlignment="1">
      <alignment horizontal="center" vertical="center"/>
    </xf>
    <xf numFmtId="205" fontId="31" fillId="0" borderId="4" xfId="502" applyFont="1" applyBorder="1" applyAlignment="1">
      <alignment horizontal="center" vertical="center"/>
    </xf>
    <xf numFmtId="205" fontId="62" fillId="3" borderId="1" xfId="502" applyFont="1" applyFill="1" applyBorder="1" applyAlignment="1">
      <alignment horizontal="center" vertical="center"/>
    </xf>
    <xf numFmtId="205" fontId="31" fillId="0" borderId="5" xfId="502" applyFont="1" applyBorder="1" applyAlignment="1">
      <alignment horizontal="center" vertical="center"/>
    </xf>
    <xf numFmtId="232" fontId="18" fillId="3" borderId="2" xfId="502" applyNumberFormat="1" applyFont="1" applyFill="1" applyBorder="1" applyAlignment="1">
      <alignment horizontal="center" vertical="center"/>
    </xf>
    <xf numFmtId="205" fontId="18" fillId="3" borderId="1" xfId="502" applyFont="1" applyFill="1" applyBorder="1" applyAlignment="1">
      <alignment horizontal="center" vertical="center"/>
    </xf>
    <xf numFmtId="232" fontId="82" fillId="3" borderId="2" xfId="502" applyNumberFormat="1" applyFont="1" applyFill="1" applyBorder="1" applyAlignment="1">
      <alignment horizontal="center" vertical="center"/>
    </xf>
    <xf numFmtId="205" fontId="31" fillId="0" borderId="6" xfId="502" applyFont="1" applyBorder="1" applyAlignment="1">
      <alignment horizontal="center" vertical="center"/>
    </xf>
    <xf numFmtId="205" fontId="82" fillId="3" borderId="1" xfId="502" applyFont="1" applyFill="1" applyBorder="1" applyAlignment="1">
      <alignment horizontal="center" vertical="center"/>
    </xf>
    <xf numFmtId="232" fontId="62" fillId="3" borderId="0" xfId="502" applyNumberFormat="1" applyFont="1" applyFill="1" applyBorder="1" applyAlignment="1">
      <alignment horizontal="center" vertical="center"/>
    </xf>
    <xf numFmtId="205" fontId="31" fillId="0" borderId="0" xfId="502" applyFont="1" applyBorder="1" applyAlignment="1">
      <alignment horizontal="center" vertical="center"/>
    </xf>
    <xf numFmtId="205" fontId="62" fillId="3" borderId="0" xfId="502" applyFont="1" applyFill="1" applyBorder="1" applyAlignment="1">
      <alignment horizontal="center" vertical="center"/>
    </xf>
    <xf numFmtId="212" fontId="9" fillId="3" borderId="0" xfId="502" applyNumberFormat="1" applyFont="1" applyFill="1" applyAlignment="1">
      <alignment horizontal="center" vertical="center"/>
    </xf>
    <xf numFmtId="212" fontId="40" fillId="3" borderId="1" xfId="502" applyNumberFormat="1" applyFont="1" applyFill="1" applyBorder="1" applyAlignment="1">
      <alignment horizontal="center" vertical="center"/>
    </xf>
    <xf numFmtId="205" fontId="3" fillId="0" borderId="0" xfId="502" applyFont="1" applyBorder="1" applyAlignment="1">
      <alignment horizontal="center" vertical="center" wrapText="1"/>
    </xf>
    <xf numFmtId="232" fontId="62" fillId="3" borderId="1" xfId="502" applyNumberFormat="1" applyFont="1" applyFill="1" applyBorder="1" applyAlignment="1">
      <alignment horizontal="center" vertical="center"/>
    </xf>
    <xf numFmtId="232" fontId="62" fillId="4" borderId="1" xfId="502" applyNumberFormat="1" applyFont="1" applyFill="1" applyBorder="1" applyAlignment="1">
      <alignment horizontal="center" vertical="center"/>
    </xf>
    <xf numFmtId="205" fontId="84" fillId="4" borderId="0" xfId="502" applyFont="1" applyFill="1" applyAlignment="1">
      <alignment vertical="center"/>
    </xf>
    <xf numFmtId="205" fontId="31" fillId="4" borderId="0" xfId="502" applyFont="1" applyFill="1" applyBorder="1" applyAlignment="1">
      <alignment horizontal="center" vertical="center" wrapText="1"/>
    </xf>
    <xf numFmtId="232" fontId="82" fillId="4" borderId="1" xfId="502" applyNumberFormat="1" applyFont="1" applyFill="1" applyBorder="1" applyAlignment="1">
      <alignment horizontal="center" vertical="center"/>
    </xf>
    <xf numFmtId="205" fontId="85" fillId="4" borderId="0" xfId="502" applyFont="1" applyFill="1" applyAlignment="1">
      <alignment vertical="center"/>
    </xf>
    <xf numFmtId="205" fontId="86" fillId="4" borderId="0" xfId="502" applyFont="1" applyFill="1" applyBorder="1" applyAlignment="1">
      <alignment horizontal="center" vertical="center" wrapText="1"/>
    </xf>
    <xf numFmtId="232" fontId="62" fillId="4" borderId="0" xfId="502" applyNumberFormat="1" applyFont="1" applyFill="1" applyBorder="1" applyAlignment="1">
      <alignment horizontal="center" vertical="center"/>
    </xf>
    <xf numFmtId="233" fontId="62" fillId="3" borderId="0" xfId="502" applyNumberFormat="1" applyFont="1" applyFill="1" applyBorder="1" applyAlignment="1">
      <alignment horizontal="center" vertical="center"/>
    </xf>
    <xf numFmtId="205" fontId="87" fillId="0" borderId="0" xfId="502" applyFont="1" applyAlignment="1">
      <alignment vertical="center"/>
    </xf>
    <xf numFmtId="233" fontId="78" fillId="3" borderId="1" xfId="502" applyNumberFormat="1" applyFont="1" applyFill="1" applyBorder="1" applyAlignment="1">
      <alignment horizontal="center" vertical="center"/>
    </xf>
    <xf numFmtId="211" fontId="18" fillId="3" borderId="1" xfId="502" applyNumberFormat="1" applyFont="1" applyFill="1" applyBorder="1" applyAlignment="1">
      <alignment horizontal="center" vertical="center"/>
    </xf>
    <xf numFmtId="212" fontId="31" fillId="3" borderId="4" xfId="502" applyNumberFormat="1" applyFont="1" applyFill="1" applyBorder="1" applyAlignment="1">
      <alignment horizontal="center" vertical="center"/>
    </xf>
    <xf numFmtId="212" fontId="31" fillId="3" borderId="5" xfId="502" applyNumberFormat="1" applyFont="1" applyFill="1" applyBorder="1" applyAlignment="1">
      <alignment horizontal="center" vertical="center"/>
    </xf>
    <xf numFmtId="212" fontId="31" fillId="3" borderId="6" xfId="502" applyNumberFormat="1" applyFont="1" applyFill="1" applyBorder="1" applyAlignment="1">
      <alignment horizontal="center" vertical="center"/>
    </xf>
    <xf numFmtId="212" fontId="31" fillId="3" borderId="0" xfId="502" applyNumberFormat="1" applyFont="1" applyFill="1" applyBorder="1" applyAlignment="1">
      <alignment horizontal="center" vertical="center" wrapText="1"/>
    </xf>
    <xf numFmtId="212" fontId="31" fillId="3" borderId="0" xfId="502" applyNumberFormat="1" applyFont="1" applyFill="1" applyBorder="1" applyAlignment="1">
      <alignment horizontal="center" vertical="center"/>
    </xf>
    <xf numFmtId="233" fontId="78" fillId="3" borderId="0" xfId="502" applyNumberFormat="1" applyFont="1" applyFill="1" applyBorder="1" applyAlignment="1">
      <alignment horizontal="center" vertical="center"/>
    </xf>
    <xf numFmtId="211" fontId="18" fillId="3" borderId="4" xfId="502" applyNumberFormat="1" applyFont="1" applyFill="1" applyBorder="1" applyAlignment="1">
      <alignment horizontal="center" vertical="center"/>
    </xf>
    <xf numFmtId="205" fontId="82" fillId="3" borderId="0" xfId="502" applyFont="1" applyFill="1" applyBorder="1" applyAlignment="1">
      <alignment horizontal="center" vertical="center"/>
    </xf>
    <xf numFmtId="211" fontId="18" fillId="3" borderId="5" xfId="502" applyNumberFormat="1" applyFont="1" applyFill="1" applyBorder="1" applyAlignment="1">
      <alignment horizontal="center" vertical="center"/>
    </xf>
    <xf numFmtId="205" fontId="62" fillId="4" borderId="0" xfId="502" applyFont="1" applyFill="1" applyBorder="1" applyAlignment="1">
      <alignment horizontal="center" vertical="center"/>
    </xf>
    <xf numFmtId="211" fontId="18" fillId="3" borderId="6" xfId="502" applyNumberFormat="1" applyFont="1" applyFill="1" applyBorder="1" applyAlignment="1">
      <alignment horizontal="center" vertical="center"/>
    </xf>
    <xf numFmtId="205" fontId="82" fillId="4" borderId="0" xfId="502" applyFont="1" applyFill="1" applyBorder="1" applyAlignment="1">
      <alignment horizontal="center" vertical="center"/>
    </xf>
    <xf numFmtId="205" fontId="18" fillId="3" borderId="0" xfId="502" applyFont="1" applyFill="1" applyBorder="1" applyAlignment="1">
      <alignment horizontal="center" vertical="center"/>
    </xf>
    <xf numFmtId="234" fontId="18" fillId="3" borderId="0" xfId="502" applyNumberFormat="1" applyFont="1" applyFill="1" applyBorder="1" applyAlignment="1">
      <alignment horizontal="center" vertical="center"/>
    </xf>
    <xf numFmtId="205" fontId="43" fillId="0" borderId="0" xfId="502" applyFont="1" applyBorder="1" applyAlignment="1">
      <alignment horizontal="center" vertical="center" wrapText="1"/>
    </xf>
    <xf numFmtId="205" fontId="18" fillId="4" borderId="0" xfId="502" applyFont="1" applyFill="1" applyBorder="1" applyAlignment="1">
      <alignment horizontal="center" vertical="center"/>
    </xf>
    <xf numFmtId="234" fontId="62" fillId="3" borderId="1" xfId="502" applyNumberFormat="1" applyFont="1" applyFill="1" applyBorder="1" applyAlignment="1">
      <alignment horizontal="center" vertical="center"/>
    </xf>
    <xf numFmtId="205" fontId="31" fillId="0" borderId="4" xfId="502" applyFont="1" applyBorder="1" applyAlignment="1">
      <alignment horizontal="center" vertical="center" wrapText="1"/>
    </xf>
    <xf numFmtId="205" fontId="62" fillId="4" borderId="1" xfId="502" applyFont="1" applyFill="1" applyBorder="1" applyAlignment="1">
      <alignment horizontal="center" vertical="center"/>
    </xf>
    <xf numFmtId="205" fontId="31" fillId="0" borderId="5" xfId="502" applyFont="1" applyBorder="1" applyAlignment="1">
      <alignment horizontal="center" vertical="center" wrapText="1"/>
    </xf>
    <xf numFmtId="205" fontId="31" fillId="0" borderId="6" xfId="502" applyFont="1" applyBorder="1" applyAlignment="1">
      <alignment horizontal="center" vertical="center" wrapText="1"/>
    </xf>
    <xf numFmtId="205" fontId="62" fillId="3" borderId="0" xfId="502" applyFont="1" applyFill="1" applyBorder="1" applyAlignment="1">
      <alignment horizontal="center"/>
    </xf>
    <xf numFmtId="205" fontId="3" fillId="0" borderId="0" xfId="502" applyFont="1" applyBorder="1" applyAlignment="1">
      <alignment horizontal="center" vertical="center"/>
    </xf>
    <xf numFmtId="212" fontId="60" fillId="3" borderId="4" xfId="502" applyNumberFormat="1" applyFont="1" applyFill="1" applyBorder="1" applyAlignment="1">
      <alignment horizontal="center" vertical="center"/>
    </xf>
    <xf numFmtId="205" fontId="74" fillId="2" borderId="0" xfId="502" applyFont="1" applyFill="1" applyAlignment="1">
      <alignment vertical="center"/>
    </xf>
    <xf numFmtId="232" fontId="18" fillId="4" borderId="2" xfId="502" applyNumberFormat="1" applyFont="1" applyFill="1" applyBorder="1" applyAlignment="1">
      <alignment horizontal="center" vertical="center"/>
    </xf>
    <xf numFmtId="232" fontId="18" fillId="4" borderId="0" xfId="502" applyNumberFormat="1" applyFont="1" applyFill="1" applyBorder="1" applyAlignment="1">
      <alignment horizontal="center" vertical="center"/>
    </xf>
    <xf numFmtId="205" fontId="78" fillId="3" borderId="1" xfId="502" applyNumberFormat="1" applyFont="1" applyFill="1" applyBorder="1" applyAlignment="1">
      <alignment horizontal="center" vertical="center"/>
    </xf>
    <xf numFmtId="232" fontId="62" fillId="4" borderId="2" xfId="502" applyNumberFormat="1" applyFont="1" applyFill="1" applyBorder="1" applyAlignment="1">
      <alignment horizontal="center" vertical="center"/>
    </xf>
    <xf numFmtId="205" fontId="43" fillId="0" borderId="4" xfId="502" applyFont="1" applyBorder="1" applyAlignment="1">
      <alignment horizontal="center" vertical="center"/>
    </xf>
    <xf numFmtId="205" fontId="18" fillId="4" borderId="1" xfId="502" applyNumberFormat="1" applyFont="1" applyFill="1" applyBorder="1" applyAlignment="1">
      <alignment horizontal="center" vertical="center"/>
    </xf>
    <xf numFmtId="205" fontId="43" fillId="0" borderId="5" xfId="502" applyFont="1" applyBorder="1" applyAlignment="1">
      <alignment horizontal="center" vertical="center"/>
    </xf>
    <xf numFmtId="205" fontId="18" fillId="3" borderId="1" xfId="502" applyNumberFormat="1" applyFont="1" applyFill="1" applyBorder="1" applyAlignment="1">
      <alignment horizontal="center" vertical="center"/>
    </xf>
    <xf numFmtId="205" fontId="43" fillId="0" borderId="6" xfId="502" applyFont="1" applyBorder="1" applyAlignment="1">
      <alignment horizontal="center" vertical="center"/>
    </xf>
    <xf numFmtId="205" fontId="82" fillId="3" borderId="1" xfId="502" applyNumberFormat="1" applyFont="1" applyFill="1" applyBorder="1" applyAlignment="1">
      <alignment horizontal="center" vertical="center"/>
    </xf>
    <xf numFmtId="211" fontId="82" fillId="2" borderId="2" xfId="502" applyNumberFormat="1" applyFont="1" applyFill="1" applyBorder="1" applyAlignment="1">
      <alignment horizontal="center" vertical="center"/>
    </xf>
    <xf numFmtId="232" fontId="18" fillId="3" borderId="1" xfId="502" applyNumberFormat="1" applyFont="1" applyFill="1" applyBorder="1" applyAlignment="1">
      <alignment horizontal="center" vertical="center"/>
    </xf>
    <xf numFmtId="205" fontId="43" fillId="0" borderId="4" xfId="502" applyFont="1" applyBorder="1" applyAlignment="1">
      <alignment horizontal="center" vertical="center" wrapText="1"/>
    </xf>
    <xf numFmtId="205" fontId="18" fillId="4" borderId="1" xfId="502" applyFont="1" applyFill="1" applyBorder="1" applyAlignment="1">
      <alignment horizontal="center" vertical="center"/>
    </xf>
    <xf numFmtId="205" fontId="43" fillId="0" borderId="5" xfId="502" applyFont="1" applyBorder="1" applyAlignment="1">
      <alignment horizontal="center" vertical="center" wrapText="1"/>
    </xf>
    <xf numFmtId="205" fontId="69" fillId="0" borderId="0" xfId="502" applyFont="1" applyFill="1" applyBorder="1" applyAlignment="1">
      <alignment horizontal="left"/>
    </xf>
    <xf numFmtId="205" fontId="69" fillId="3" borderId="0" xfId="502" applyFont="1" applyFill="1" applyBorder="1" applyAlignment="1">
      <alignment horizontal="center" vertical="center"/>
    </xf>
    <xf numFmtId="205" fontId="65" fillId="3" borderId="0" xfId="502" applyFont="1" applyFill="1" applyBorder="1" applyAlignment="1">
      <alignment horizontal="center" vertical="center"/>
    </xf>
    <xf numFmtId="211" fontId="81" fillId="3" borderId="0" xfId="502" applyNumberFormat="1" applyFont="1" applyFill="1" applyBorder="1" applyAlignment="1">
      <alignment horizontal="center"/>
    </xf>
    <xf numFmtId="211" fontId="82" fillId="3" borderId="0" xfId="502" applyNumberFormat="1" applyFont="1" applyFill="1" applyBorder="1" applyAlignment="1">
      <alignment horizontal="center" vertical="center"/>
    </xf>
    <xf numFmtId="205" fontId="6" fillId="3" borderId="0" xfId="502" applyFont="1" applyFill="1" applyBorder="1" applyAlignment="1">
      <alignment horizontal="left" vertical="center"/>
    </xf>
    <xf numFmtId="235" fontId="10" fillId="3" borderId="0" xfId="502" applyNumberFormat="1" applyFont="1" applyFill="1" applyBorder="1" applyAlignment="1">
      <alignment horizontal="center"/>
    </xf>
    <xf numFmtId="205" fontId="14" fillId="0" borderId="2" xfId="502" applyFont="1" applyFill="1" applyBorder="1" applyAlignment="1">
      <alignment horizontal="center"/>
    </xf>
    <xf numFmtId="205" fontId="14" fillId="0" borderId="0" xfId="502" applyFont="1" applyFill="1" applyBorder="1" applyAlignment="1">
      <alignment horizontal="center"/>
    </xf>
    <xf numFmtId="205" fontId="6" fillId="4" borderId="0" xfId="502" applyFont="1" applyFill="1" applyBorder="1" applyAlignment="1">
      <alignment horizontal="center"/>
    </xf>
    <xf numFmtId="211" fontId="81" fillId="4" borderId="0" xfId="502" applyNumberFormat="1" applyFont="1" applyFill="1" applyBorder="1" applyAlignment="1">
      <alignment horizontal="center"/>
    </xf>
    <xf numFmtId="211" fontId="82" fillId="4" borderId="0" xfId="502" applyNumberFormat="1" applyFont="1" applyFill="1" applyBorder="1" applyAlignment="1">
      <alignment horizontal="center" vertical="center"/>
    </xf>
    <xf numFmtId="49" fontId="9" fillId="3" borderId="1" xfId="502" applyNumberFormat="1" applyFont="1" applyFill="1" applyBorder="1" applyAlignment="1">
      <alignment horizontal="center" vertical="center"/>
    </xf>
    <xf numFmtId="49" fontId="9" fillId="4" borderId="7" xfId="502" applyNumberFormat="1" applyFont="1" applyFill="1" applyBorder="1" applyAlignment="1">
      <alignment horizontal="center" vertical="center"/>
    </xf>
    <xf numFmtId="221" fontId="10" fillId="4" borderId="3" xfId="502" applyNumberFormat="1" applyFont="1" applyFill="1" applyBorder="1" applyAlignment="1">
      <alignment horizontal="center"/>
    </xf>
    <xf numFmtId="205" fontId="6" fillId="4" borderId="3" xfId="502" applyFont="1" applyFill="1" applyBorder="1" applyAlignment="1">
      <alignment horizontal="center" vertical="center"/>
    </xf>
    <xf numFmtId="205" fontId="6" fillId="4" borderId="1" xfId="502" applyFont="1" applyFill="1" applyBorder="1" applyAlignment="1">
      <alignment horizontal="center"/>
    </xf>
    <xf numFmtId="221" fontId="10" fillId="3" borderId="3" xfId="502" applyNumberFormat="1" applyFont="1" applyFill="1" applyBorder="1" applyAlignment="1">
      <alignment horizontal="center"/>
    </xf>
    <xf numFmtId="205" fontId="6" fillId="0" borderId="1" xfId="502" applyFont="1" applyFill="1" applyBorder="1" applyAlignment="1">
      <alignment horizontal="center"/>
    </xf>
    <xf numFmtId="49" fontId="9" fillId="4" borderId="2" xfId="502" applyNumberFormat="1" applyFont="1" applyFill="1" applyBorder="1" applyAlignment="1">
      <alignment horizontal="center" vertical="center"/>
    </xf>
    <xf numFmtId="49" fontId="9" fillId="4" borderId="3" xfId="502" applyNumberFormat="1" applyFont="1" applyFill="1" applyBorder="1" applyAlignment="1">
      <alignment horizontal="center" vertical="center"/>
    </xf>
    <xf numFmtId="205" fontId="3" fillId="4" borderId="3" xfId="502" applyFont="1" applyFill="1" applyBorder="1" applyAlignment="1">
      <alignment horizontal="center" vertical="center"/>
    </xf>
    <xf numFmtId="212" fontId="11" fillId="4" borderId="1" xfId="502" applyNumberFormat="1" applyFont="1" applyFill="1" applyBorder="1" applyAlignment="1">
      <alignment horizontal="center" vertical="center"/>
    </xf>
    <xf numFmtId="212" fontId="60" fillId="4" borderId="1" xfId="502" applyNumberFormat="1" applyFont="1" applyFill="1" applyBorder="1" applyAlignment="1">
      <alignment horizontal="center" vertical="center"/>
    </xf>
    <xf numFmtId="205" fontId="6" fillId="4" borderId="2" xfId="502" applyFont="1" applyFill="1" applyBorder="1" applyAlignment="1">
      <alignment horizontal="center"/>
    </xf>
    <xf numFmtId="211" fontId="62" fillId="4" borderId="1" xfId="502" applyNumberFormat="1" applyFont="1" applyFill="1" applyBorder="1" applyAlignment="1">
      <alignment horizontal="center" vertical="center"/>
    </xf>
    <xf numFmtId="205" fontId="6" fillId="4" borderId="0" xfId="502" applyFont="1" applyFill="1" applyBorder="1" applyAlignment="1">
      <alignment horizontal="left" vertical="center"/>
    </xf>
    <xf numFmtId="235" fontId="10" fillId="4" borderId="0" xfId="502" applyNumberFormat="1" applyFont="1" applyFill="1" applyBorder="1" applyAlignment="1">
      <alignment horizontal="center"/>
    </xf>
    <xf numFmtId="49" fontId="9" fillId="4" borderId="0" xfId="502" applyNumberFormat="1" applyFont="1" applyFill="1" applyAlignment="1">
      <alignment vertical="center"/>
    </xf>
    <xf numFmtId="205" fontId="6" fillId="0" borderId="2" xfId="502" applyFont="1" applyFill="1" applyBorder="1" applyAlignment="1">
      <alignment horizontal="center"/>
    </xf>
    <xf numFmtId="205" fontId="69" fillId="3" borderId="7" xfId="502" applyFont="1" applyFill="1" applyBorder="1" applyAlignment="1">
      <alignment horizontal="center" vertical="center"/>
    </xf>
    <xf numFmtId="205" fontId="87" fillId="0" borderId="0" xfId="502" applyFont="1" applyAlignment="1">
      <alignment horizontal="center" vertical="center"/>
    </xf>
    <xf numFmtId="205" fontId="87" fillId="0" borderId="0" xfId="502" applyFont="1" applyAlignment="1">
      <alignment horizontal="left" vertical="center"/>
    </xf>
    <xf numFmtId="49" fontId="88" fillId="3" borderId="0" xfId="502" applyNumberFormat="1" applyFont="1" applyFill="1" applyAlignment="1">
      <alignment vertical="center"/>
    </xf>
    <xf numFmtId="205" fontId="89" fillId="3" borderId="0" xfId="573" applyFont="1" applyFill="1" applyAlignment="1">
      <alignment horizontal="center" vertical="center"/>
    </xf>
    <xf numFmtId="205" fontId="87" fillId="3" borderId="0" xfId="502" applyFont="1" applyFill="1" applyAlignment="1">
      <alignment vertical="center"/>
    </xf>
    <xf numFmtId="205" fontId="87" fillId="3" borderId="0" xfId="502" applyFont="1" applyFill="1" applyAlignment="1">
      <alignment horizontal="center" vertical="center"/>
    </xf>
    <xf numFmtId="205" fontId="87" fillId="3" borderId="0" xfId="502" applyFont="1" applyFill="1" applyAlignment="1">
      <alignment horizontal="left" vertical="center"/>
    </xf>
    <xf numFmtId="49" fontId="88" fillId="3" borderId="0" xfId="502" applyNumberFormat="1" applyFont="1" applyFill="1" applyBorder="1" applyAlignment="1">
      <alignment vertical="center"/>
    </xf>
    <xf numFmtId="49" fontId="88" fillId="3" borderId="0" xfId="502" applyNumberFormat="1" applyFont="1" applyFill="1" applyBorder="1" applyAlignment="1">
      <alignment horizontal="center" vertical="center"/>
    </xf>
    <xf numFmtId="205" fontId="88" fillId="3" borderId="0" xfId="502" applyFont="1" applyFill="1" applyBorder="1" applyAlignment="1">
      <alignment horizontal="center" vertical="center"/>
    </xf>
    <xf numFmtId="49" fontId="87" fillId="3" borderId="0" xfId="502" applyNumberFormat="1" applyFont="1" applyFill="1" applyAlignment="1">
      <alignment vertical="center"/>
    </xf>
    <xf numFmtId="205" fontId="88" fillId="3" borderId="0" xfId="502" applyFont="1" applyFill="1" applyAlignment="1">
      <alignment horizontal="center" vertical="center"/>
    </xf>
    <xf numFmtId="49" fontId="45" fillId="3" borderId="0" xfId="502" applyNumberFormat="1" applyFont="1" applyFill="1" applyBorder="1" applyAlignment="1">
      <alignment vertical="center"/>
    </xf>
    <xf numFmtId="211" fontId="78" fillId="3" borderId="0" xfId="502" applyNumberFormat="1" applyFont="1" applyFill="1" applyBorder="1" applyAlignment="1">
      <alignment horizontal="left"/>
    </xf>
    <xf numFmtId="205" fontId="90" fillId="3" borderId="21" xfId="502" applyFont="1" applyFill="1" applyBorder="1" applyAlignment="1">
      <alignment horizontal="left" vertical="top"/>
    </xf>
    <xf numFmtId="205" fontId="90" fillId="3" borderId="0" xfId="502" applyFont="1" applyFill="1" applyBorder="1" applyAlignment="1">
      <alignment horizontal="center" vertical="center"/>
    </xf>
    <xf numFmtId="205" fontId="41" fillId="3" borderId="0" xfId="502" applyFont="1" applyFill="1" applyBorder="1" applyAlignment="1">
      <alignment horizontal="center" vertical="center"/>
    </xf>
    <xf numFmtId="211" fontId="62" fillId="3" borderId="0" xfId="502" applyNumberFormat="1" applyFont="1" applyFill="1" applyBorder="1" applyAlignment="1">
      <alignment horizontal="center"/>
    </xf>
    <xf numFmtId="211" fontId="62" fillId="3" borderId="0" xfId="502" applyNumberFormat="1" applyFont="1" applyFill="1" applyBorder="1" applyAlignment="1">
      <alignment horizontal="left"/>
    </xf>
    <xf numFmtId="205" fontId="31" fillId="3" borderId="0" xfId="502" applyFont="1" applyFill="1" applyAlignment="1">
      <alignment vertical="center"/>
    </xf>
    <xf numFmtId="205" fontId="31" fillId="3" borderId="0" xfId="502" applyFont="1" applyFill="1" applyAlignment="1">
      <alignment horizontal="center" vertical="center"/>
    </xf>
    <xf numFmtId="205" fontId="31" fillId="3" borderId="0" xfId="502" applyFont="1" applyFill="1" applyAlignment="1">
      <alignment horizontal="left" vertical="center"/>
    </xf>
    <xf numFmtId="205" fontId="29" fillId="3" borderId="0" xfId="502" applyFont="1" applyFill="1" applyAlignment="1">
      <alignment horizontal="center" vertical="center"/>
    </xf>
    <xf numFmtId="205" fontId="29" fillId="3" borderId="0" xfId="502" applyFont="1" applyFill="1" applyAlignment="1">
      <alignment vertical="center"/>
    </xf>
    <xf numFmtId="205" fontId="43" fillId="0" borderId="6" xfId="502" applyFont="1" applyBorder="1" applyAlignment="1">
      <alignment horizontal="center" vertical="center" wrapText="1"/>
    </xf>
    <xf numFmtId="232" fontId="82" fillId="3" borderId="0" xfId="502" applyNumberFormat="1" applyFont="1" applyFill="1" applyBorder="1" applyAlignment="1">
      <alignment horizontal="center" vertical="center"/>
    </xf>
    <xf numFmtId="205" fontId="31" fillId="3" borderId="0" xfId="502" applyFont="1" applyFill="1" applyBorder="1" applyAlignment="1">
      <alignment horizontal="center"/>
    </xf>
    <xf numFmtId="212" fontId="43" fillId="3" borderId="4" xfId="502" applyNumberFormat="1" applyFont="1" applyFill="1" applyBorder="1" applyAlignment="1">
      <alignment horizontal="center" vertical="center"/>
    </xf>
    <xf numFmtId="205" fontId="91" fillId="4" borderId="0" xfId="540" applyFont="1" applyFill="1" applyBorder="1" applyAlignment="1">
      <alignment horizontal="left" vertical="center"/>
    </xf>
    <xf numFmtId="212" fontId="43" fillId="3" borderId="5" xfId="502" applyNumberFormat="1" applyFont="1" applyFill="1" applyBorder="1" applyAlignment="1">
      <alignment horizontal="center" vertical="center"/>
    </xf>
    <xf numFmtId="205" fontId="92" fillId="4" borderId="0" xfId="540" applyFont="1" applyFill="1" applyBorder="1" applyAlignment="1">
      <alignment horizontal="left" vertical="center"/>
    </xf>
    <xf numFmtId="212" fontId="43" fillId="3" borderId="6" xfId="502" applyNumberFormat="1" applyFont="1" applyFill="1" applyBorder="1" applyAlignment="1">
      <alignment horizontal="center" vertical="center"/>
    </xf>
    <xf numFmtId="232" fontId="18" fillId="3" borderId="0" xfId="502" applyNumberFormat="1" applyFont="1" applyFill="1" applyBorder="1" applyAlignment="1">
      <alignment horizontal="center" vertical="center"/>
    </xf>
    <xf numFmtId="211" fontId="18" fillId="0" borderId="1" xfId="502" applyNumberFormat="1" applyFont="1" applyFill="1" applyBorder="1" applyAlignment="1">
      <alignment horizontal="center" vertical="center"/>
    </xf>
    <xf numFmtId="233" fontId="18" fillId="3" borderId="2" xfId="502" applyNumberFormat="1" applyFont="1" applyFill="1" applyBorder="1" applyAlignment="1">
      <alignment horizontal="center" vertical="center"/>
    </xf>
    <xf numFmtId="212" fontId="43" fillId="3" borderId="4" xfId="502" applyNumberFormat="1" applyFont="1" applyFill="1" applyBorder="1" applyAlignment="1">
      <alignment horizontal="center" vertical="center" wrapText="1"/>
    </xf>
    <xf numFmtId="233" fontId="82" fillId="3" borderId="2" xfId="502" applyNumberFormat="1" applyFont="1" applyFill="1" applyBorder="1" applyAlignment="1">
      <alignment horizontal="center" vertical="center"/>
    </xf>
    <xf numFmtId="212" fontId="43" fillId="3" borderId="5" xfId="502" applyNumberFormat="1" applyFont="1" applyFill="1" applyBorder="1" applyAlignment="1">
      <alignment horizontal="center" vertical="center" wrapText="1"/>
    </xf>
    <xf numFmtId="211" fontId="62" fillId="0" borderId="1" xfId="502" applyNumberFormat="1" applyFont="1" applyFill="1" applyBorder="1" applyAlignment="1">
      <alignment horizontal="center" vertical="center"/>
    </xf>
    <xf numFmtId="233" fontId="62" fillId="3" borderId="2" xfId="502" applyNumberFormat="1" applyFont="1" applyFill="1" applyBorder="1" applyAlignment="1">
      <alignment horizontal="center" vertical="center"/>
    </xf>
    <xf numFmtId="212" fontId="43" fillId="3" borderId="6" xfId="502" applyNumberFormat="1" applyFont="1" applyFill="1" applyBorder="1" applyAlignment="1">
      <alignment horizontal="center" vertical="center" wrapText="1"/>
    </xf>
    <xf numFmtId="212" fontId="93" fillId="4" borderId="0" xfId="502" applyNumberFormat="1" applyFont="1" applyFill="1" applyBorder="1" applyAlignment="1">
      <alignment horizontal="center" vertical="center"/>
    </xf>
    <xf numFmtId="232" fontId="82" fillId="4" borderId="0" xfId="502" applyNumberFormat="1" applyFont="1" applyFill="1" applyBorder="1" applyAlignment="1">
      <alignment horizontal="center" vertical="center"/>
    </xf>
    <xf numFmtId="205" fontId="62" fillId="4" borderId="0" xfId="502" applyNumberFormat="1" applyFont="1" applyFill="1" applyBorder="1" applyAlignment="1">
      <alignment horizontal="center" vertical="center"/>
    </xf>
    <xf numFmtId="212" fontId="40" fillId="4" borderId="2" xfId="502" applyNumberFormat="1" applyFont="1" applyFill="1" applyBorder="1" applyAlignment="1">
      <alignment horizontal="center" vertical="center"/>
    </xf>
    <xf numFmtId="233" fontId="78" fillId="4" borderId="1" xfId="502" applyNumberFormat="1" applyFont="1" applyFill="1" applyBorder="1" applyAlignment="1">
      <alignment horizontal="center" vertical="center"/>
    </xf>
    <xf numFmtId="212" fontId="31" fillId="4" borderId="4" xfId="502" applyNumberFormat="1" applyFont="1" applyFill="1" applyBorder="1" applyAlignment="1">
      <alignment horizontal="center" vertical="center"/>
    </xf>
    <xf numFmtId="212" fontId="31" fillId="4" borderId="5" xfId="502" applyNumberFormat="1" applyFont="1" applyFill="1" applyBorder="1" applyAlignment="1">
      <alignment horizontal="center" vertical="center"/>
    </xf>
    <xf numFmtId="232" fontId="82" fillId="4" borderId="2" xfId="502" applyNumberFormat="1" applyFont="1" applyFill="1" applyBorder="1" applyAlignment="1">
      <alignment horizontal="center" vertical="center"/>
    </xf>
    <xf numFmtId="205" fontId="82" fillId="4" borderId="1" xfId="502" applyFont="1" applyFill="1" applyBorder="1" applyAlignment="1">
      <alignment horizontal="center" vertical="center"/>
    </xf>
    <xf numFmtId="212" fontId="31" fillId="4" borderId="6" xfId="502" applyNumberFormat="1" applyFont="1" applyFill="1" applyBorder="1" applyAlignment="1">
      <alignment horizontal="center" vertical="center"/>
    </xf>
    <xf numFmtId="205" fontId="62" fillId="4" borderId="1" xfId="502" applyNumberFormat="1" applyFont="1" applyFill="1" applyBorder="1" applyAlignment="1">
      <alignment horizontal="center" vertical="center"/>
    </xf>
    <xf numFmtId="205" fontId="62" fillId="4" borderId="0" xfId="502" applyFont="1" applyFill="1" applyBorder="1" applyAlignment="1">
      <alignment horizontal="center"/>
    </xf>
    <xf numFmtId="205" fontId="78" fillId="3" borderId="2" xfId="502" applyFont="1" applyFill="1" applyBorder="1" applyAlignment="1">
      <alignment horizontal="center" vertical="center"/>
    </xf>
    <xf numFmtId="205" fontId="17" fillId="3" borderId="1" xfId="502" applyFont="1" applyFill="1" applyBorder="1" applyAlignment="1">
      <alignment horizontal="center" vertical="center"/>
    </xf>
    <xf numFmtId="211" fontId="18" fillId="4" borderId="2" xfId="502" applyNumberFormat="1" applyFont="1" applyFill="1" applyBorder="1" applyAlignment="1">
      <alignment horizontal="center" vertical="center"/>
    </xf>
    <xf numFmtId="22" fontId="62" fillId="3" borderId="1" xfId="502" applyNumberFormat="1" applyFont="1" applyFill="1" applyBorder="1" applyAlignment="1">
      <alignment horizontal="center" vertical="center"/>
    </xf>
    <xf numFmtId="205" fontId="31" fillId="0" borderId="1" xfId="502" applyFont="1" applyBorder="1" applyAlignment="1">
      <alignment horizontal="center" vertical="center"/>
    </xf>
    <xf numFmtId="205" fontId="74" fillId="0" borderId="0" xfId="502" applyFont="1" applyBorder="1" applyAlignment="1">
      <alignment horizontal="center" vertical="center" wrapText="1"/>
    </xf>
    <xf numFmtId="205" fontId="86" fillId="0" borderId="0" xfId="502" applyFont="1" applyBorder="1" applyAlignment="1">
      <alignment horizontal="center" vertical="center" wrapText="1"/>
    </xf>
    <xf numFmtId="205" fontId="62" fillId="3" borderId="0" xfId="502" applyFont="1" applyFill="1" applyBorder="1" applyAlignment="1" applyProtection="1">
      <alignment horizontal="center" vertical="center"/>
      <protection locked="0"/>
    </xf>
    <xf numFmtId="205" fontId="62" fillId="3" borderId="0" xfId="502" applyFont="1" applyFill="1" applyBorder="1" applyAlignment="1">
      <alignment horizontal="left"/>
    </xf>
    <xf numFmtId="205" fontId="41" fillId="3" borderId="0" xfId="502" applyFont="1" applyFill="1" applyAlignment="1">
      <alignment horizontal="center" vertical="center"/>
    </xf>
    <xf numFmtId="218" fontId="62" fillId="3" borderId="0" xfId="502" applyNumberFormat="1" applyFont="1" applyFill="1" applyBorder="1" applyAlignment="1">
      <alignment horizontal="left"/>
    </xf>
    <xf numFmtId="205" fontId="94" fillId="2" borderId="0" xfId="502" applyFont="1" applyFill="1" applyAlignment="1">
      <alignment vertical="center"/>
    </xf>
    <xf numFmtId="0" fontId="74" fillId="0" borderId="0" xfId="0" applyFont="1" applyFill="1" applyAlignment="1">
      <alignment vertical="center"/>
    </xf>
    <xf numFmtId="0" fontId="7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95" fillId="0" borderId="0" xfId="0" applyNumberFormat="1" applyFont="1" applyAlignment="1">
      <alignment horizontal="center" vertical="center" wrapText="1"/>
    </xf>
    <xf numFmtId="49" fontId="28" fillId="6" borderId="9" xfId="503" applyNumberFormat="1" applyFont="1" applyFill="1" applyBorder="1" applyAlignment="1">
      <alignment horizontal="center" vertical="center"/>
    </xf>
    <xf numFmtId="212" fontId="29" fillId="6" borderId="1" xfId="492" applyNumberFormat="1" applyFont="1" applyFill="1" applyBorder="1" applyAlignment="1">
      <alignment horizontal="center" vertical="center"/>
    </xf>
    <xf numFmtId="212" fontId="31" fillId="6" borderId="1" xfId="503" applyNumberFormat="1" applyFont="1" applyFill="1" applyBorder="1" applyAlignment="1">
      <alignment horizontal="center" vertical="center"/>
    </xf>
    <xf numFmtId="217" fontId="32" fillId="0" borderId="1" xfId="490" applyNumberFormat="1" applyFont="1" applyBorder="1" applyAlignment="1">
      <alignment horizontal="left" vertical="center"/>
    </xf>
    <xf numFmtId="0" fontId="34" fillId="0" borderId="0" xfId="0" applyFont="1" applyBorder="1" applyAlignment="1"/>
    <xf numFmtId="0" fontId="35" fillId="0" borderId="0" xfId="0" applyFont="1" applyBorder="1" applyAlignment="1"/>
    <xf numFmtId="0" fontId="41" fillId="6" borderId="0" xfId="0" applyFont="1" applyFill="1" applyAlignment="1">
      <alignment vertical="center"/>
    </xf>
    <xf numFmtId="0" fontId="41" fillId="6" borderId="0" xfId="0" applyFont="1" applyFill="1" applyAlignment="1">
      <alignment horizontal="center" vertical="center"/>
    </xf>
    <xf numFmtId="49" fontId="29" fillId="6" borderId="15" xfId="0" applyNumberFormat="1" applyFont="1" applyFill="1" applyBorder="1" applyAlignment="1">
      <alignment horizontal="center" vertical="center"/>
    </xf>
    <xf numFmtId="49" fontId="28" fillId="6" borderId="9" xfId="492" applyNumberFormat="1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217" fontId="32" fillId="0" borderId="1" xfId="490" applyNumberFormat="1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2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217" fontId="32" fillId="0" borderId="0" xfId="490" applyNumberFormat="1" applyFont="1" applyFill="1" applyBorder="1" applyAlignment="1">
      <alignment horizontal="left" vertical="center"/>
    </xf>
    <xf numFmtId="211" fontId="33" fillId="0" borderId="0" xfId="0" applyNumberFormat="1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28" fillId="6" borderId="9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/>
    </xf>
    <xf numFmtId="211" fontId="32" fillId="0" borderId="1" xfId="0" applyNumberFormat="1" applyFont="1" applyFill="1" applyBorder="1" applyAlignment="1">
      <alignment horizontal="center" vertical="center"/>
    </xf>
    <xf numFmtId="212" fontId="29" fillId="0" borderId="1" xfId="492" applyNumberFormat="1" applyFont="1" applyFill="1" applyBorder="1" applyAlignment="1">
      <alignment horizontal="center" vertical="center"/>
    </xf>
    <xf numFmtId="0" fontId="82" fillId="4" borderId="0" xfId="0" applyFont="1" applyFill="1" applyAlignment="1">
      <alignment horizontal="left"/>
    </xf>
    <xf numFmtId="0" fontId="41" fillId="4" borderId="0" xfId="0" applyFont="1" applyFill="1" applyAlignment="1">
      <alignment vertical="center"/>
    </xf>
    <xf numFmtId="0" fontId="62" fillId="4" borderId="0" xfId="0" applyFont="1" applyFill="1" applyAlignment="1"/>
    <xf numFmtId="0" fontId="96" fillId="4" borderId="0" xfId="0" applyFont="1" applyFill="1" applyAlignment="1">
      <alignment horizontal="center" vertical="center"/>
    </xf>
    <xf numFmtId="236" fontId="18" fillId="4" borderId="0" xfId="567" applyNumberFormat="1" applyFont="1" applyFill="1" applyAlignment="1">
      <alignment horizontal="left" wrapText="1"/>
    </xf>
    <xf numFmtId="236" fontId="18" fillId="4" borderId="0" xfId="567" applyNumberFormat="1" applyFont="1" applyFill="1" applyAlignment="1">
      <alignment horizontal="center" wrapText="1"/>
    </xf>
    <xf numFmtId="0" fontId="97" fillId="10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43" fillId="10" borderId="0" xfId="0" applyFont="1" applyFill="1" applyAlignment="1">
      <alignment horizontal="center" vertical="center"/>
    </xf>
    <xf numFmtId="0" fontId="98" fillId="10" borderId="1" xfId="0" applyFont="1" applyFill="1" applyBorder="1" applyAlignment="1">
      <alignment horizontal="center" vertical="center"/>
    </xf>
    <xf numFmtId="0" fontId="98" fillId="10" borderId="1" xfId="0" applyFont="1" applyFill="1" applyBorder="1" applyAlignment="1">
      <alignment vertical="center"/>
    </xf>
    <xf numFmtId="212" fontId="29" fillId="6" borderId="4" xfId="492" applyNumberFormat="1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/>
    </xf>
    <xf numFmtId="217" fontId="32" fillId="0" borderId="1" xfId="490" applyNumberFormat="1" applyFont="1" applyFill="1" applyBorder="1" applyAlignment="1">
      <alignment horizontal="center"/>
    </xf>
    <xf numFmtId="217" fontId="32" fillId="4" borderId="1" xfId="490" applyNumberFormat="1" applyFont="1" applyFill="1" applyBorder="1" applyAlignment="1">
      <alignment horizontal="center"/>
    </xf>
    <xf numFmtId="0" fontId="99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49" fontId="2" fillId="3" borderId="0" xfId="0" applyNumberFormat="1" applyFont="1" applyFill="1" applyAlignment="1">
      <alignment vertical="center"/>
    </xf>
    <xf numFmtId="0" fontId="48" fillId="0" borderId="0" xfId="0" applyFont="1" applyAlignment="1">
      <alignment vertical="center"/>
    </xf>
    <xf numFmtId="0" fontId="31" fillId="3" borderId="0" xfId="0" applyFont="1" applyFill="1" applyAlignment="1">
      <alignment vertical="center"/>
    </xf>
    <xf numFmtId="0" fontId="41" fillId="3" borderId="0" xfId="0" applyFont="1" applyFill="1" applyAlignment="1">
      <alignment horizontal="center"/>
    </xf>
    <xf numFmtId="0" fontId="41" fillId="3" borderId="0" xfId="0" applyFont="1" applyFill="1" applyAlignment="1">
      <alignment horizontal="center" vertical="center"/>
    </xf>
    <xf numFmtId="0" fontId="100" fillId="0" borderId="2" xfId="0" applyFont="1" applyBorder="1" applyAlignment="1"/>
    <xf numFmtId="0" fontId="20" fillId="0" borderId="3" xfId="0" applyFont="1" applyBorder="1" applyAlignment="1"/>
    <xf numFmtId="0" fontId="20" fillId="0" borderId="7" xfId="0" applyFont="1" applyBorder="1" applyAlignment="1"/>
    <xf numFmtId="211" fontId="32" fillId="0" borderId="0" xfId="0" applyNumberFormat="1" applyFont="1" applyFill="1" applyBorder="1" applyAlignment="1">
      <alignment horizontal="center"/>
    </xf>
    <xf numFmtId="218" fontId="41" fillId="0" borderId="0" xfId="0" applyNumberFormat="1" applyFont="1" applyFill="1" applyBorder="1" applyAlignment="1">
      <alignment horizontal="center" vertical="top" wrapText="1"/>
    </xf>
    <xf numFmtId="0" fontId="41" fillId="6" borderId="0" xfId="0" applyFont="1" applyFill="1" applyAlignment="1">
      <alignment horizontal="left" vertical="center"/>
    </xf>
    <xf numFmtId="0" fontId="101" fillId="6" borderId="0" xfId="0" applyFont="1" applyFill="1" applyAlignment="1">
      <alignment vertical="center"/>
    </xf>
    <xf numFmtId="212" fontId="40" fillId="6" borderId="7" xfId="0" applyNumberFormat="1" applyFont="1" applyFill="1" applyBorder="1" applyAlignment="1">
      <alignment horizontal="center" vertical="center"/>
    </xf>
    <xf numFmtId="212" fontId="41" fillId="4" borderId="1" xfId="0" applyNumberFormat="1" applyFont="1" applyFill="1" applyBorder="1" applyAlignment="1">
      <alignment horizontal="center" vertical="center"/>
    </xf>
    <xf numFmtId="212" fontId="41" fillId="3" borderId="2" xfId="0" applyNumberFormat="1" applyFont="1" applyFill="1" applyBorder="1" applyAlignment="1">
      <alignment horizontal="center" vertical="center"/>
    </xf>
    <xf numFmtId="211" fontId="33" fillId="9" borderId="1" xfId="0" applyNumberFormat="1" applyFont="1" applyFill="1" applyBorder="1" applyAlignment="1">
      <alignment horizontal="center" vertical="center"/>
    </xf>
    <xf numFmtId="211" fontId="33" fillId="0" borderId="7" xfId="0" applyNumberFormat="1" applyFont="1" applyFill="1" applyBorder="1" applyAlignment="1">
      <alignment horizontal="center"/>
    </xf>
    <xf numFmtId="211" fontId="33" fillId="0" borderId="1" xfId="0" applyNumberFormat="1" applyFont="1" applyFill="1" applyBorder="1" applyAlignment="1">
      <alignment horizontal="center"/>
    </xf>
    <xf numFmtId="218" fontId="41" fillId="0" borderId="2" xfId="0" applyNumberFormat="1" applyFont="1" applyFill="1" applyBorder="1" applyAlignment="1">
      <alignment horizontal="center"/>
    </xf>
    <xf numFmtId="218" fontId="102" fillId="0" borderId="1" xfId="0" applyNumberFormat="1" applyFont="1" applyFill="1" applyBorder="1" applyAlignment="1">
      <alignment horizontal="center"/>
    </xf>
    <xf numFmtId="218" fontId="41" fillId="0" borderId="1" xfId="0" applyNumberFormat="1" applyFont="1" applyFill="1" applyBorder="1" applyAlignment="1">
      <alignment horizontal="center"/>
    </xf>
    <xf numFmtId="211" fontId="33" fillId="9" borderId="0" xfId="0" applyNumberFormat="1" applyFont="1" applyFill="1" applyBorder="1" applyAlignment="1">
      <alignment horizontal="center" vertical="center"/>
    </xf>
    <xf numFmtId="211" fontId="33" fillId="0" borderId="0" xfId="0" applyNumberFormat="1" applyFont="1" applyFill="1" applyBorder="1" applyAlignment="1">
      <alignment horizontal="center"/>
    </xf>
    <xf numFmtId="218" fontId="41" fillId="0" borderId="0" xfId="0" applyNumberFormat="1" applyFont="1" applyFill="1" applyBorder="1" applyAlignment="1">
      <alignment horizontal="center"/>
    </xf>
    <xf numFmtId="218" fontId="102" fillId="0" borderId="0" xfId="0" applyNumberFormat="1" applyFont="1" applyFill="1" applyBorder="1" applyAlignment="1">
      <alignment horizontal="center"/>
    </xf>
    <xf numFmtId="211" fontId="32" fillId="9" borderId="1" xfId="0" applyNumberFormat="1" applyFont="1" applyFill="1" applyBorder="1" applyAlignment="1">
      <alignment horizontal="center" vertical="center"/>
    </xf>
    <xf numFmtId="211" fontId="72" fillId="4" borderId="0" xfId="0" applyNumberFormat="1" applyFont="1" applyFill="1" applyAlignment="1">
      <alignment horizontal="center" vertical="center"/>
    </xf>
    <xf numFmtId="211" fontId="41" fillId="4" borderId="0" xfId="0" applyNumberFormat="1" applyFont="1" applyFill="1" applyAlignment="1">
      <alignment horizontal="center"/>
    </xf>
    <xf numFmtId="218" fontId="41" fillId="4" borderId="0" xfId="0" applyNumberFormat="1" applyFont="1" applyFill="1" applyAlignment="1">
      <alignment horizontal="center"/>
    </xf>
    <xf numFmtId="0" fontId="43" fillId="10" borderId="0" xfId="0" applyFont="1" applyFill="1" applyAlignment="1">
      <alignment vertical="center"/>
    </xf>
    <xf numFmtId="0" fontId="40" fillId="10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218" fontId="4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center"/>
    </xf>
    <xf numFmtId="212" fontId="39" fillId="0" borderId="0" xfId="0" applyNumberFormat="1" applyFont="1" applyFill="1" applyAlignment="1">
      <alignment horizontal="left" vertical="center"/>
    </xf>
    <xf numFmtId="212" fontId="41" fillId="3" borderId="15" xfId="0" applyNumberFormat="1" applyFont="1" applyFill="1" applyBorder="1" applyAlignment="1">
      <alignment horizontal="center" vertical="center"/>
    </xf>
    <xf numFmtId="0" fontId="77" fillId="4" borderId="4" xfId="0" applyFont="1" applyFill="1" applyBorder="1" applyAlignment="1">
      <alignment horizontal="center" vertical="center" wrapText="1"/>
    </xf>
    <xf numFmtId="218" fontId="41" fillId="0" borderId="6" xfId="0" applyNumberFormat="1" applyFont="1" applyFill="1" applyBorder="1" applyAlignment="1">
      <alignment horizontal="center"/>
    </xf>
    <xf numFmtId="0" fontId="77" fillId="4" borderId="5" xfId="0" applyFont="1" applyFill="1" applyBorder="1" applyAlignment="1">
      <alignment horizontal="center" vertical="center" wrapText="1"/>
    </xf>
    <xf numFmtId="0" fontId="10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4" fillId="0" borderId="0" xfId="0" applyFont="1" applyAlignment="1">
      <alignment horizontal="center" vertical="center"/>
    </xf>
    <xf numFmtId="212" fontId="40" fillId="3" borderId="2" xfId="0" applyNumberFormat="1" applyFont="1" applyFill="1" applyBorder="1" applyAlignment="1">
      <alignment horizontal="center" vertical="center"/>
    </xf>
    <xf numFmtId="212" fontId="40" fillId="3" borderId="1" xfId="0" applyNumberFormat="1" applyFont="1" applyFill="1" applyBorder="1" applyAlignment="1">
      <alignment horizontal="center" vertical="center"/>
    </xf>
    <xf numFmtId="0" fontId="43" fillId="5" borderId="1" xfId="0" applyFont="1" applyFill="1" applyBorder="1" applyAlignment="1">
      <alignment horizontal="center" vertical="center"/>
    </xf>
    <xf numFmtId="218" fontId="102" fillId="0" borderId="2" xfId="0" applyNumberFormat="1" applyFont="1" applyBorder="1" applyAlignment="1">
      <alignment horizontal="center" wrapText="1"/>
    </xf>
    <xf numFmtId="0" fontId="43" fillId="5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5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05" fillId="3" borderId="0" xfId="0" applyNumberFormat="1" applyFont="1" applyFill="1" applyAlignment="1">
      <alignment horizontal="center" vertical="center"/>
    </xf>
    <xf numFmtId="0" fontId="106" fillId="0" borderId="0" xfId="0" applyFont="1">
      <alignment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212" fontId="31" fillId="6" borderId="1" xfId="503" applyNumberFormat="1" applyFont="1" applyFill="1" applyBorder="1" applyAlignment="1">
      <alignment horizontal="left" vertical="center"/>
    </xf>
    <xf numFmtId="0" fontId="10" fillId="0" borderId="1" xfId="532" applyFont="1" applyFill="1" applyBorder="1" applyAlignment="1" applyProtection="1">
      <alignment horizontal="left"/>
    </xf>
    <xf numFmtId="0" fontId="10" fillId="0" borderId="1" xfId="532" applyFont="1" applyFill="1" applyBorder="1" applyAlignment="1" applyProtection="1">
      <alignment horizontal="center"/>
    </xf>
    <xf numFmtId="214" fontId="10" fillId="0" borderId="16" xfId="532" applyNumberFormat="1" applyFont="1" applyFill="1" applyBorder="1" applyAlignment="1" applyProtection="1">
      <alignment horizontal="center"/>
    </xf>
    <xf numFmtId="0" fontId="10" fillId="0" borderId="17" xfId="532" applyFont="1" applyFill="1" applyBorder="1" applyAlignment="1" applyProtection="1">
      <alignment horizontal="center"/>
    </xf>
    <xf numFmtId="214" fontId="32" fillId="0" borderId="18" xfId="532" applyNumberFormat="1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 vertical="center"/>
    </xf>
    <xf numFmtId="0" fontId="55" fillId="0" borderId="2" xfId="0" applyFont="1" applyBorder="1">
      <alignment vertical="center"/>
    </xf>
    <xf numFmtId="0" fontId="29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532" applyFont="1" applyFill="1" applyBorder="1" applyAlignment="1" applyProtection="1">
      <alignment horizontal="left"/>
    </xf>
    <xf numFmtId="0" fontId="10" fillId="0" borderId="0" xfId="532" applyFont="1" applyFill="1" applyBorder="1" applyAlignment="1" applyProtection="1">
      <alignment horizontal="center"/>
    </xf>
    <xf numFmtId="222" fontId="10" fillId="0" borderId="0" xfId="532" applyNumberFormat="1" applyFont="1" applyFill="1" applyBorder="1" applyAlignment="1" applyProtection="1">
      <alignment horizontal="center"/>
    </xf>
    <xf numFmtId="0" fontId="50" fillId="0" borderId="0" xfId="0" applyFont="1" applyAlignment="1">
      <alignment horizontal="center" vertical="center"/>
    </xf>
    <xf numFmtId="0" fontId="32" fillId="0" borderId="2" xfId="532" applyFont="1" applyBorder="1" applyAlignment="1">
      <alignment horizontal="center"/>
    </xf>
    <xf numFmtId="214" fontId="32" fillId="0" borderId="1" xfId="532" applyNumberFormat="1" applyFont="1" applyBorder="1" applyAlignment="1">
      <alignment horizontal="center"/>
    </xf>
    <xf numFmtId="0" fontId="10" fillId="0" borderId="1" xfId="532" applyFont="1" applyBorder="1" applyAlignment="1">
      <alignment horizontal="center"/>
    </xf>
    <xf numFmtId="236" fontId="41" fillId="0" borderId="8" xfId="0" applyNumberFormat="1" applyFont="1" applyBorder="1" applyAlignment="1">
      <alignment horizontal="left"/>
    </xf>
    <xf numFmtId="0" fontId="10" fillId="0" borderId="8" xfId="532" applyFont="1" applyBorder="1" applyAlignment="1">
      <alignment horizontal="left"/>
    </xf>
    <xf numFmtId="211" fontId="41" fillId="0" borderId="8" xfId="0" applyNumberFormat="1" applyFont="1" applyBorder="1" applyAlignment="1">
      <alignment horizontal="center"/>
    </xf>
    <xf numFmtId="211" fontId="41" fillId="0" borderId="8" xfId="0" applyNumberFormat="1" applyFont="1" applyBorder="1" applyAlignment="1">
      <alignment horizontal="left"/>
    </xf>
    <xf numFmtId="0" fontId="47" fillId="6" borderId="1" xfId="567" applyFont="1" applyFill="1" applyBorder="1" applyAlignment="1"/>
    <xf numFmtId="0" fontId="47" fillId="6" borderId="1" xfId="567" applyFont="1" applyFill="1" applyBorder="1" applyAlignment="1">
      <alignment horizontal="left"/>
    </xf>
    <xf numFmtId="0" fontId="48" fillId="6" borderId="1" xfId="0" applyFont="1" applyFill="1" applyBorder="1" applyAlignment="1">
      <alignment horizontal="left"/>
    </xf>
    <xf numFmtId="0" fontId="48" fillId="6" borderId="1" xfId="0" applyFont="1" applyFill="1" applyBorder="1" applyAlignment="1">
      <alignment horizontal="center"/>
    </xf>
    <xf numFmtId="0" fontId="48" fillId="6" borderId="1" xfId="0" applyFont="1" applyFill="1" applyBorder="1" applyAlignment="1"/>
    <xf numFmtId="49" fontId="31" fillId="6" borderId="1" xfId="0" applyNumberFormat="1" applyFont="1" applyFill="1" applyBorder="1" applyAlignment="1">
      <alignment horizontal="center" vertical="center"/>
    </xf>
    <xf numFmtId="49" fontId="29" fillId="6" borderId="1" xfId="0" applyNumberFormat="1" applyFont="1" applyFill="1" applyBorder="1" applyAlignment="1">
      <alignment horizontal="left" vertical="center"/>
    </xf>
    <xf numFmtId="49" fontId="45" fillId="6" borderId="1" xfId="492" applyNumberFormat="1" applyFont="1" applyFill="1" applyBorder="1" applyAlignment="1">
      <alignment horizontal="left" vertical="center"/>
    </xf>
    <xf numFmtId="0" fontId="49" fillId="6" borderId="1" xfId="0" applyFont="1" applyFill="1" applyBorder="1" applyAlignment="1">
      <alignment horizontal="left" vertical="center"/>
    </xf>
    <xf numFmtId="0" fontId="107" fillId="4" borderId="22" xfId="567" applyFont="1" applyFill="1" applyBorder="1" applyAlignment="1"/>
    <xf numFmtId="0" fontId="32" fillId="0" borderId="1" xfId="0" applyFont="1" applyBorder="1" applyAlignment="1">
      <alignment horizontal="left" vertical="center"/>
    </xf>
    <xf numFmtId="222" fontId="10" fillId="0" borderId="16" xfId="532" applyNumberFormat="1" applyFont="1" applyFill="1" applyBorder="1" applyAlignment="1" applyProtection="1">
      <alignment horizontal="center"/>
    </xf>
    <xf numFmtId="0" fontId="32" fillId="0" borderId="1" xfId="567" applyFont="1" applyBorder="1" applyAlignment="1">
      <alignment horizontal="left"/>
    </xf>
    <xf numFmtId="0" fontId="32" fillId="0" borderId="1" xfId="567" applyFont="1" applyFill="1" applyBorder="1" applyAlignment="1">
      <alignment horizontal="left"/>
    </xf>
    <xf numFmtId="214" fontId="10" fillId="0" borderId="18" xfId="532" applyNumberFormat="1" applyFont="1" applyFill="1" applyBorder="1" applyAlignment="1" applyProtection="1">
      <alignment horizontal="center"/>
    </xf>
    <xf numFmtId="0" fontId="32" fillId="0" borderId="6" xfId="567" applyFont="1" applyFill="1" applyBorder="1" applyAlignment="1">
      <alignment horizontal="left"/>
    </xf>
    <xf numFmtId="214" fontId="32" fillId="0" borderId="1" xfId="532" applyNumberFormat="1" applyFont="1" applyFill="1" applyBorder="1" applyAlignment="1">
      <alignment horizontal="center"/>
    </xf>
    <xf numFmtId="0" fontId="32" fillId="0" borderId="0" xfId="0" applyFont="1">
      <alignment vertical="center"/>
    </xf>
    <xf numFmtId="0" fontId="41" fillId="0" borderId="0" xfId="0" applyFont="1" applyAlignment="1">
      <alignment horizontal="left" vertical="center"/>
    </xf>
    <xf numFmtId="237" fontId="41" fillId="0" borderId="0" xfId="0" applyNumberFormat="1" applyFont="1" applyAlignment="1">
      <alignment horizontal="left"/>
    </xf>
    <xf numFmtId="0" fontId="32" fillId="0" borderId="0" xfId="532" applyFont="1" applyBorder="1" applyAlignment="1">
      <alignment horizontal="center"/>
    </xf>
    <xf numFmtId="0" fontId="10" fillId="0" borderId="0" xfId="532" applyFont="1" applyAlignment="1">
      <alignment horizontal="left"/>
    </xf>
    <xf numFmtId="211" fontId="41" fillId="0" borderId="0" xfId="0" applyNumberFormat="1" applyFont="1" applyAlignment="1">
      <alignment horizontal="center"/>
    </xf>
    <xf numFmtId="211" fontId="41" fillId="0" borderId="0" xfId="0" applyNumberFormat="1" applyFont="1" applyAlignment="1">
      <alignment horizontal="left"/>
    </xf>
    <xf numFmtId="49" fontId="31" fillId="6" borderId="2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left" vertical="center"/>
    </xf>
    <xf numFmtId="214" fontId="32" fillId="0" borderId="18" xfId="532" applyNumberFormat="1" applyFont="1" applyBorder="1" applyAlignment="1">
      <alignment horizontal="center"/>
    </xf>
    <xf numFmtId="0" fontId="36" fillId="0" borderId="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7" fillId="6" borderId="0" xfId="567" applyFont="1" applyFill="1" applyAlignment="1">
      <alignment horizontal="center"/>
    </xf>
    <xf numFmtId="49" fontId="29" fillId="6" borderId="3" xfId="0" applyNumberFormat="1" applyFont="1" applyFill="1" applyBorder="1" applyAlignment="1">
      <alignment horizontal="left" vertical="center"/>
    </xf>
    <xf numFmtId="0" fontId="31" fillId="6" borderId="7" xfId="0" applyFont="1" applyFill="1" applyBorder="1" applyAlignment="1">
      <alignment horizontal="left" vertical="center"/>
    </xf>
    <xf numFmtId="0" fontId="32" fillId="0" borderId="2" xfId="532" applyFont="1" applyFill="1" applyBorder="1" applyAlignment="1">
      <alignment horizontal="left"/>
    </xf>
    <xf numFmtId="0" fontId="32" fillId="0" borderId="3" xfId="532" applyFont="1" applyFill="1" applyBorder="1" applyAlignment="1">
      <alignment horizontal="left"/>
    </xf>
    <xf numFmtId="0" fontId="29" fillId="0" borderId="2" xfId="0" applyFont="1" applyBorder="1">
      <alignment vertical="center"/>
    </xf>
    <xf numFmtId="0" fontId="108" fillId="0" borderId="3" xfId="0" applyFont="1" applyBorder="1" applyAlignment="1">
      <alignment horizontal="left" vertical="center"/>
    </xf>
    <xf numFmtId="0" fontId="109" fillId="0" borderId="3" xfId="0" applyFont="1" applyBorder="1" applyAlignment="1">
      <alignment horizontal="left" vertical="center"/>
    </xf>
    <xf numFmtId="0" fontId="109" fillId="0" borderId="3" xfId="0" applyFont="1" applyBorder="1" applyAlignment="1">
      <alignment horizontal="center" vertical="center"/>
    </xf>
    <xf numFmtId="0" fontId="109" fillId="0" borderId="3" xfId="0" applyFont="1" applyBorder="1">
      <alignment vertical="center"/>
    </xf>
    <xf numFmtId="0" fontId="3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3" borderId="0" xfId="0" applyNumberFormat="1" applyFont="1" applyFill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31" fillId="3" borderId="0" xfId="0" applyFont="1" applyFill="1">
      <alignment vertical="center"/>
    </xf>
    <xf numFmtId="0" fontId="3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212" fontId="41" fillId="0" borderId="2" xfId="0" applyNumberFormat="1" applyFont="1" applyBorder="1" applyAlignment="1">
      <alignment horizontal="center" vertical="top"/>
    </xf>
    <xf numFmtId="212" fontId="41" fillId="0" borderId="1" xfId="0" applyNumberFormat="1" applyFont="1" applyBorder="1" applyAlignment="1">
      <alignment horizontal="center" vertical="center"/>
    </xf>
    <xf numFmtId="211" fontId="32" fillId="7" borderId="1" xfId="0" applyNumberFormat="1" applyFont="1" applyFill="1" applyBorder="1" applyAlignment="1">
      <alignment horizontal="center"/>
    </xf>
    <xf numFmtId="218" fontId="32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218" fontId="41" fillId="0" borderId="3" xfId="0" applyNumberFormat="1" applyFont="1" applyFill="1" applyBorder="1" applyAlignment="1">
      <alignment horizontal="center" wrapText="1"/>
    </xf>
    <xf numFmtId="211" fontId="32" fillId="0" borderId="1" xfId="0" applyNumberFormat="1" applyFont="1" applyBorder="1" applyAlignment="1">
      <alignment horizontal="left"/>
    </xf>
    <xf numFmtId="211" fontId="32" fillId="0" borderId="1" xfId="0" applyNumberFormat="1" applyFont="1" applyBorder="1" applyAlignment="1">
      <alignment horizontal="center" vertical="center"/>
    </xf>
    <xf numFmtId="211" fontId="32" fillId="0" borderId="1" xfId="0" applyNumberFormat="1" applyFont="1" applyFill="1" applyBorder="1" applyAlignment="1">
      <alignment horizontal="left"/>
    </xf>
    <xf numFmtId="218" fontId="41" fillId="0" borderId="0" xfId="0" applyNumberFormat="1" applyFont="1" applyAlignment="1">
      <alignment horizontal="center" wrapText="1"/>
    </xf>
    <xf numFmtId="212" fontId="41" fillId="0" borderId="3" xfId="0" applyNumberFormat="1" applyFont="1" applyBorder="1" applyAlignment="1">
      <alignment horizontal="center" vertical="center"/>
    </xf>
    <xf numFmtId="211" fontId="32" fillId="0" borderId="2" xfId="0" applyNumberFormat="1" applyFont="1" applyBorder="1" applyAlignment="1">
      <alignment horizontal="center" vertical="center"/>
    </xf>
    <xf numFmtId="211" fontId="32" fillId="0" borderId="6" xfId="0" applyNumberFormat="1" applyFont="1" applyFill="1" applyBorder="1" applyAlignment="1">
      <alignment horizontal="left"/>
    </xf>
    <xf numFmtId="211" fontId="32" fillId="0" borderId="6" xfId="0" applyNumberFormat="1" applyFont="1" applyFill="1" applyBorder="1" applyAlignment="1">
      <alignment horizontal="center"/>
    </xf>
    <xf numFmtId="211" fontId="36" fillId="0" borderId="1" xfId="0" applyNumberFormat="1" applyFont="1" applyFill="1" applyBorder="1" applyAlignment="1">
      <alignment horizontal="left"/>
    </xf>
    <xf numFmtId="0" fontId="110" fillId="0" borderId="3" xfId="0" applyFont="1" applyBorder="1" applyAlignment="1">
      <alignment horizontal="center" vertical="center"/>
    </xf>
    <xf numFmtId="211" fontId="109" fillId="0" borderId="3" xfId="0" applyNumberFormat="1" applyFont="1" applyBorder="1">
      <alignment vertical="center"/>
    </xf>
    <xf numFmtId="218" fontId="41" fillId="4" borderId="2" xfId="0" applyNumberFormat="1" applyFont="1" applyFill="1" applyBorder="1" applyAlignment="1">
      <alignment horizontal="center" wrapText="1"/>
    </xf>
    <xf numFmtId="218" fontId="41" fillId="4" borderId="3" xfId="0" applyNumberFormat="1" applyFont="1" applyFill="1" applyBorder="1" applyAlignment="1">
      <alignment horizontal="center" wrapText="1"/>
    </xf>
    <xf numFmtId="0" fontId="48" fillId="0" borderId="0" xfId="0" applyFont="1" applyAlignment="1"/>
    <xf numFmtId="0" fontId="48" fillId="4" borderId="0" xfId="0" applyFont="1" applyFill="1" applyAlignme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7" xfId="0" applyFont="1" applyBorder="1">
      <alignment vertical="center"/>
    </xf>
    <xf numFmtId="0" fontId="0" fillId="0" borderId="0" xfId="0" applyAlignment="1">
      <alignment vertical="center" wrapText="1"/>
    </xf>
    <xf numFmtId="212" fontId="3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7" fillId="0" borderId="0" xfId="567" applyFont="1" applyAlignment="1"/>
    <xf numFmtId="0" fontId="3" fillId="0" borderId="1" xfId="0" applyFont="1" applyBorder="1" applyAlignment="1">
      <alignment horizontal="center" vertical="center"/>
    </xf>
    <xf numFmtId="0" fontId="109" fillId="0" borderId="7" xfId="0" applyFont="1" applyBorder="1">
      <alignment vertical="center"/>
    </xf>
    <xf numFmtId="0" fontId="109" fillId="0" borderId="0" xfId="0" applyFont="1">
      <alignment vertical="center"/>
    </xf>
    <xf numFmtId="0" fontId="104" fillId="0" borderId="0" xfId="0" applyFont="1" applyAlignment="1">
      <alignment horizontal="center" vertical="center" wrapText="1"/>
    </xf>
    <xf numFmtId="0" fontId="8" fillId="4" borderId="0" xfId="0" applyFont="1" applyFill="1">
      <alignment vertical="center"/>
    </xf>
    <xf numFmtId="0" fontId="31" fillId="3" borderId="0" xfId="0" applyFont="1" applyFill="1" applyAlignment="1">
      <alignment horizontal="center" vertical="center"/>
    </xf>
    <xf numFmtId="0" fontId="111" fillId="0" borderId="0" xfId="0" applyFont="1" applyAlignment="1">
      <alignment horizontal="justify" vertical="center"/>
    </xf>
    <xf numFmtId="0" fontId="111" fillId="0" borderId="0" xfId="0" applyFont="1" applyAlignment="1">
      <alignment horizontal="left" vertical="center"/>
    </xf>
    <xf numFmtId="221" fontId="6" fillId="0" borderId="1" xfId="524" applyNumberFormat="1" applyFont="1" applyFill="1" applyBorder="1" applyAlignment="1" quotePrefix="1">
      <alignment horizontal="center" vertical="center"/>
    </xf>
    <xf numFmtId="49" fontId="6" fillId="0" borderId="1" xfId="524" applyNumberFormat="1" applyFont="1" applyFill="1" applyBorder="1" applyAlignment="1" quotePrefix="1">
      <alignment horizontal="center" vertical="center"/>
    </xf>
    <xf numFmtId="214" fontId="6" fillId="0" borderId="1" xfId="568" applyNumberFormat="1" applyFont="1" applyFill="1" applyBorder="1" applyAlignment="1" quotePrefix="1">
      <alignment horizontal="center" vertical="center"/>
    </xf>
  </cellXfs>
  <cellStyles count="7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? ?????" xfId="49"/>
    <cellStyle name="?????" xfId="50"/>
    <cellStyle name="?????abawp" xfId="51"/>
    <cellStyle name="??_94?? (2)" xfId="52"/>
    <cellStyle name="_ABX - C7 Slot Cost" xfId="53"/>
    <cellStyle name="_AES2AES3 winter CPS plan package ver 12042008 (3)" xfId="54"/>
    <cellStyle name="_Bunker Cons Budget EURCO" xfId="55"/>
    <cellStyle name="_KEU Budget bunker 2010FY-29-01-2010" xfId="56"/>
    <cellStyle name="_KEU Bunker Budget PFS 29-01-2010" xfId="57"/>
    <cellStyle name="_KEU Slot Cost Calc 02-02-2010_Simulation (2)" xfId="58"/>
    <cellStyle name="_Slot cost" xfId="59"/>
    <cellStyle name="_Slot Cost Calculations Sept08" xfId="60"/>
    <cellStyle name="_Slot Cost Calculations Sept08_KEU Slot Cost Calc 02-02-2010_Simulation" xfId="61"/>
    <cellStyle name="_Slot Cost Calculations Sept08_Slot Cost Calculations - Nov09" xfId="62"/>
    <cellStyle name="_Slot cost_KEU Slot Cost Calc 02-02-2010_Simulation" xfId="63"/>
    <cellStyle name="_Slot cost_Slot Cost Calculations - Nov09" xfId="64"/>
    <cellStyle name="_Winter Plan_Service Comparison" xfId="65"/>
    <cellStyle name="_YML-AES-AME-Jan09" xfId="66"/>
    <cellStyle name="_YML-AES-AME-Jan09_ABX - C7 Slot Cost" xfId="67"/>
    <cellStyle name="_YML-AES-AME-Jan09_KEU Slot Cost Calc 02-02-2010_Simulation" xfId="68"/>
    <cellStyle name="_YML-AES-AME-Jan09_Slot Cost Calculations - Nov09" xfId="69"/>
    <cellStyle name="_YML-AES-MCS-Mar09" xfId="70"/>
    <cellStyle name="_YML-AES-MCS-Mar09_KEU Slot Cost Calc 02-02-2010_Simulation" xfId="71"/>
    <cellStyle name="_YML-AES-MCS-Mar09_Slot Cost Calculations - Nov09" xfId="72"/>
    <cellStyle name="¿­¾îº» ÇÏÀÌÆÛ¸µÅ©" xfId="73"/>
    <cellStyle name="20% - Accent1" xfId="74"/>
    <cellStyle name="20% - Accent1 2" xfId="75"/>
    <cellStyle name="20% - Accent1 2 2" xfId="76"/>
    <cellStyle name="20% - Accent1 2 2 2" xfId="77"/>
    <cellStyle name="20% - Accent1 2 3" xfId="78"/>
    <cellStyle name="20% - Accent1 3" xfId="79"/>
    <cellStyle name="20% - Accent1 3 2" xfId="80"/>
    <cellStyle name="20% - Accent2" xfId="81"/>
    <cellStyle name="20% - Accent2 2" xfId="82"/>
    <cellStyle name="20% - Accent2 2 2" xfId="83"/>
    <cellStyle name="20% - Accent2 2 2 2" xfId="84"/>
    <cellStyle name="20% - Accent2 2 3" xfId="85"/>
    <cellStyle name="20% - Accent2 3" xfId="86"/>
    <cellStyle name="20% - Accent2 3 2" xfId="87"/>
    <cellStyle name="20% - Accent3" xfId="88"/>
    <cellStyle name="20% - Accent3 2" xfId="89"/>
    <cellStyle name="20% - Accent3 2 2" xfId="90"/>
    <cellStyle name="20% - Accent3 2 2 2" xfId="91"/>
    <cellStyle name="20% - Accent3 2 3" xfId="92"/>
    <cellStyle name="20% - Accent3 3" xfId="93"/>
    <cellStyle name="20% - Accent3 3 2" xfId="94"/>
    <cellStyle name="20% - Accent4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5" xfId="102"/>
    <cellStyle name="20% - Accent5 2" xfId="103"/>
    <cellStyle name="20% - Accent5 2 2" xfId="104"/>
    <cellStyle name="20% - Accent5 2 2 2" xfId="105"/>
    <cellStyle name="20% - Accent5 2 3" xfId="106"/>
    <cellStyle name="20% - Accent5 3" xfId="107"/>
    <cellStyle name="20% - Accent5 3 2" xfId="108"/>
    <cellStyle name="20% - Accent6" xfId="109"/>
    <cellStyle name="20% - Accent6 2" xfId="110"/>
    <cellStyle name="20% - Accent6 2 2" xfId="111"/>
    <cellStyle name="20% - Accent6 2 2 2" xfId="112"/>
    <cellStyle name="20% - Accent6 2 3" xfId="113"/>
    <cellStyle name="20% - Accent6 3" xfId="114"/>
    <cellStyle name="20% - Accent6 3 2" xfId="115"/>
    <cellStyle name="20% - アクセント 1" xfId="116"/>
    <cellStyle name="20% - アクセント 2" xfId="117"/>
    <cellStyle name="20% - アクセント 3" xfId="118"/>
    <cellStyle name="20% - アクセント 4" xfId="119"/>
    <cellStyle name="20% - アクセント 5" xfId="120"/>
    <cellStyle name="20% - アクセント 6" xfId="121"/>
    <cellStyle name="20% - 강조색1" xfId="122"/>
    <cellStyle name="20% - 강조색1 2" xfId="123"/>
    <cellStyle name="20% - 강조색1 2 2" xfId="124"/>
    <cellStyle name="20% - 강조색2" xfId="125"/>
    <cellStyle name="20% - 강조색2 2" xfId="126"/>
    <cellStyle name="20% - 강조색2 2 2" xfId="127"/>
    <cellStyle name="20% - 강조색3" xfId="128"/>
    <cellStyle name="20% - 강조색3 2" xfId="129"/>
    <cellStyle name="20% - 강조색3 2 2" xfId="130"/>
    <cellStyle name="20% - 강조색4" xfId="131"/>
    <cellStyle name="20% - 강조색4 2" xfId="132"/>
    <cellStyle name="20% - 강조색4 2 2" xfId="133"/>
    <cellStyle name="20% - 강조색5" xfId="134"/>
    <cellStyle name="20% - 강조색5 2" xfId="135"/>
    <cellStyle name="20% - 강조색5 2 2" xfId="136"/>
    <cellStyle name="20% - 강조색6" xfId="137"/>
    <cellStyle name="20% - 강조색6 2" xfId="138"/>
    <cellStyle name="20% - 강조색6 2 2" xfId="139"/>
    <cellStyle name="20% - 輔色1" xfId="140"/>
    <cellStyle name="20% - 輔色2" xfId="141"/>
    <cellStyle name="20% - 輔色3" xfId="142"/>
    <cellStyle name="20% - 輔色4" xfId="143"/>
    <cellStyle name="20% - 輔色5" xfId="144"/>
    <cellStyle name="20% - 輔色6" xfId="145"/>
    <cellStyle name="20% - 强调文字颜色 1 2" xfId="146"/>
    <cellStyle name="20% - 强调文字颜色 1 2 2" xfId="147"/>
    <cellStyle name="20% - 强调文字颜色 1 2 2 2" xfId="148"/>
    <cellStyle name="20% - 强调文字颜色 1 2 3" xfId="149"/>
    <cellStyle name="20% - 强调文字颜色 2 2" xfId="150"/>
    <cellStyle name="20% - 强调文字颜色 2 2 2" xfId="151"/>
    <cellStyle name="20% - 强调文字颜色 2 2 2 2" xfId="152"/>
    <cellStyle name="20% - 强调文字颜色 2 2 3" xfId="153"/>
    <cellStyle name="20% - 强调文字颜色 3 2" xfId="154"/>
    <cellStyle name="20% - 强调文字颜色 3 2 2" xfId="155"/>
    <cellStyle name="20% - 强调文字颜色 3 2 2 2" xfId="156"/>
    <cellStyle name="20% - 强调文字颜色 3 2 3" xfId="157"/>
    <cellStyle name="20% - 强调文字颜色 4 2" xfId="158"/>
    <cellStyle name="20% - 强调文字颜色 4 2 2" xfId="159"/>
    <cellStyle name="20% - 强调文字颜色 4 2 2 2" xfId="160"/>
    <cellStyle name="20% - 强调文字颜色 4 2 3" xfId="161"/>
    <cellStyle name="20% - 强调文字颜色 5 2" xfId="162"/>
    <cellStyle name="20% - 强调文字颜色 5 2 2" xfId="163"/>
    <cellStyle name="20% - 强调文字颜色 5 2 2 2" xfId="164"/>
    <cellStyle name="20% - 强调文字颜色 5 2 3" xfId="165"/>
    <cellStyle name="20% - 强调文字颜色 6 2" xfId="166"/>
    <cellStyle name="20% - 强调文字颜色 6 2 2" xfId="167"/>
    <cellStyle name="20% - 强调文字颜色 6 2 2 2" xfId="168"/>
    <cellStyle name="20% - 强调文字颜色 6 2 3" xfId="169"/>
    <cellStyle name="40% - Accent1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2" xfId="177"/>
    <cellStyle name="40% - Accent2 2" xfId="178"/>
    <cellStyle name="40% - Accent2 2 2" xfId="179"/>
    <cellStyle name="40% - Accent2 2 2 2" xfId="180"/>
    <cellStyle name="40% - Accent2 2 3" xfId="181"/>
    <cellStyle name="40% - Accent2 3" xfId="182"/>
    <cellStyle name="40% - Accent2 3 2" xfId="183"/>
    <cellStyle name="40% - Accent3" xfId="184"/>
    <cellStyle name="40% - Accent3 2" xfId="185"/>
    <cellStyle name="40% - Accent3 2 2" xfId="186"/>
    <cellStyle name="40% - Accent3 2 2 2" xfId="187"/>
    <cellStyle name="40% - Accent3 2 3" xfId="188"/>
    <cellStyle name="40% - Accent3 3" xfId="189"/>
    <cellStyle name="40% - Accent3 3 2" xfId="190"/>
    <cellStyle name="40% - Accent4" xfId="191"/>
    <cellStyle name="40% - Accent4 2" xfId="192"/>
    <cellStyle name="40% - Accent4 2 2" xfId="193"/>
    <cellStyle name="40% - Accent4 2 2 2" xfId="194"/>
    <cellStyle name="40% - Accent4 2 3" xfId="195"/>
    <cellStyle name="40% - Accent4 3" xfId="196"/>
    <cellStyle name="40% - Accent4 3 2" xfId="197"/>
    <cellStyle name="40% - Accent5" xfId="198"/>
    <cellStyle name="40% - Accent5 2" xfId="199"/>
    <cellStyle name="40% - Accent5 2 2" xfId="200"/>
    <cellStyle name="40% - Accent5 2 2 2" xfId="201"/>
    <cellStyle name="40% - Accent5 2 3" xfId="202"/>
    <cellStyle name="40% - Accent5 3" xfId="203"/>
    <cellStyle name="40% - Accent5 3 2" xfId="204"/>
    <cellStyle name="40% - Accent6" xfId="205"/>
    <cellStyle name="40% - Accent6 2" xfId="206"/>
    <cellStyle name="40% - Accent6 2 2" xfId="207"/>
    <cellStyle name="40% - Accent6 2 2 2" xfId="208"/>
    <cellStyle name="40% - Accent6 2 3" xfId="209"/>
    <cellStyle name="40% - Accent6 3" xfId="210"/>
    <cellStyle name="40% - Accent6 3 2" xfId="211"/>
    <cellStyle name="40% - アクセント 1" xfId="212"/>
    <cellStyle name="40% - アクセント 2" xfId="213"/>
    <cellStyle name="40% - アクセント 3" xfId="214"/>
    <cellStyle name="40% - アクセント 4" xfId="215"/>
    <cellStyle name="40% - アクセント 5" xfId="216"/>
    <cellStyle name="40% - アクセント 6" xfId="217"/>
    <cellStyle name="40% - 강조색1" xfId="218"/>
    <cellStyle name="40% - 강조색1 2" xfId="219"/>
    <cellStyle name="40% - 강조색1 2 2" xfId="220"/>
    <cellStyle name="40% - 강조색2" xfId="221"/>
    <cellStyle name="40% - 강조색2 2" xfId="222"/>
    <cellStyle name="40% - 강조색2 2 2" xfId="223"/>
    <cellStyle name="40% - 강조색3" xfId="224"/>
    <cellStyle name="40% - 강조색3 2" xfId="225"/>
    <cellStyle name="40% - 강조색3 2 2" xfId="226"/>
    <cellStyle name="40% - 강조색4" xfId="227"/>
    <cellStyle name="40% - 강조색4 2" xfId="228"/>
    <cellStyle name="40% - 강조색4 2 2" xfId="229"/>
    <cellStyle name="40% - 강조색5" xfId="230"/>
    <cellStyle name="40% - 강조색5 2" xfId="231"/>
    <cellStyle name="40% - 강조색5 2 2" xfId="232"/>
    <cellStyle name="40% - 강조색6" xfId="233"/>
    <cellStyle name="40% - 강조색6 2" xfId="234"/>
    <cellStyle name="40% - 강조색6 2 2" xfId="235"/>
    <cellStyle name="40% - 輔色1" xfId="236"/>
    <cellStyle name="40% - 輔色2" xfId="237"/>
    <cellStyle name="40% - 輔色3" xfId="238"/>
    <cellStyle name="40% - 輔色4" xfId="239"/>
    <cellStyle name="40% - 輔色5" xfId="240"/>
    <cellStyle name="40% - 輔色6" xfId="241"/>
    <cellStyle name="40% - 强调文字颜色 1 2" xfId="242"/>
    <cellStyle name="40% - 强调文字颜色 1 2 2" xfId="243"/>
    <cellStyle name="40% - 强调文字颜色 1 2 2 2" xfId="244"/>
    <cellStyle name="40% - 强调文字颜色 1 2 3" xfId="245"/>
    <cellStyle name="40% - 强调文字颜色 2 2" xfId="246"/>
    <cellStyle name="40% - 强调文字颜色 2 2 2" xfId="247"/>
    <cellStyle name="40% - 强调文字颜色 2 2 2 2" xfId="248"/>
    <cellStyle name="40% - 强调文字颜色 2 2 3" xfId="249"/>
    <cellStyle name="40% - 强调文字颜色 3 2" xfId="250"/>
    <cellStyle name="40% - 强调文字颜色 3 2 2" xfId="251"/>
    <cellStyle name="40% - 强调文字颜色 3 2 2 2" xfId="252"/>
    <cellStyle name="40% - 强调文字颜色 3 2 3" xfId="253"/>
    <cellStyle name="40% - 强调文字颜色 4 2" xfId="254"/>
    <cellStyle name="40% - 强调文字颜色 4 2 2" xfId="255"/>
    <cellStyle name="40% - 强调文字颜色 4 2 2 2" xfId="256"/>
    <cellStyle name="40% - 强调文字颜色 4 2 3" xfId="257"/>
    <cellStyle name="40% - 强调文字颜色 5 2" xfId="258"/>
    <cellStyle name="40% - 强调文字颜色 5 2 2" xfId="259"/>
    <cellStyle name="40% - 强调文字颜色 5 2 2 2" xfId="260"/>
    <cellStyle name="40% - 强调文字颜色 5 2 3" xfId="261"/>
    <cellStyle name="40% - 强调文字颜色 6 2" xfId="262"/>
    <cellStyle name="40% - 强调文字颜色 6 2 2" xfId="263"/>
    <cellStyle name="40% - 强调文字颜色 6 2 2 2" xfId="264"/>
    <cellStyle name="40% - 强调文字颜色 6 2 3" xfId="265"/>
    <cellStyle name="60% - Accent1" xfId="266"/>
    <cellStyle name="60% - Accent2" xfId="267"/>
    <cellStyle name="60% - Accent3" xfId="268"/>
    <cellStyle name="60% - Accent4" xfId="269"/>
    <cellStyle name="60% - Accent5" xfId="270"/>
    <cellStyle name="60% - Accent6" xfId="271"/>
    <cellStyle name="60% - アクセント 1" xfId="272"/>
    <cellStyle name="60% - アクセント 2" xfId="273"/>
    <cellStyle name="60% - アクセント 3" xfId="274"/>
    <cellStyle name="60% - アクセント 4" xfId="275"/>
    <cellStyle name="60% - アクセント 5" xfId="276"/>
    <cellStyle name="60% - アクセント 6" xfId="277"/>
    <cellStyle name="60% - 강조색1" xfId="278"/>
    <cellStyle name="60% - 강조색1 2" xfId="279"/>
    <cellStyle name="60% - 강조색1 2 2" xfId="280"/>
    <cellStyle name="60% - 강조색2" xfId="281"/>
    <cellStyle name="60% - 강조색2 2" xfId="282"/>
    <cellStyle name="60% - 강조색2 2 2" xfId="283"/>
    <cellStyle name="60% - 강조색3" xfId="284"/>
    <cellStyle name="60% - 강조색3 2" xfId="285"/>
    <cellStyle name="60% - 강조색3 2 2" xfId="286"/>
    <cellStyle name="60% - 강조색4" xfId="287"/>
    <cellStyle name="60% - 강조색4 2" xfId="288"/>
    <cellStyle name="60% - 강조색4 2 2" xfId="289"/>
    <cellStyle name="60% - 강조색5" xfId="290"/>
    <cellStyle name="60% - 강조색5 2" xfId="291"/>
    <cellStyle name="60% - 강조색5 2 2" xfId="292"/>
    <cellStyle name="60% - 강조색6" xfId="293"/>
    <cellStyle name="60% - 강조색6 2" xfId="294"/>
    <cellStyle name="60% - 강조색6 2 2" xfId="295"/>
    <cellStyle name="60% - 輔色1" xfId="296"/>
    <cellStyle name="60% - 輔色2" xfId="297"/>
    <cellStyle name="60% - 輔色3" xfId="298"/>
    <cellStyle name="60% - 輔色4" xfId="299"/>
    <cellStyle name="60% - 輔色5" xfId="300"/>
    <cellStyle name="60% - 輔色6" xfId="301"/>
    <cellStyle name="60% - 强调文字颜色 1 2" xfId="302"/>
    <cellStyle name="60% - 强调文字颜色 2 2" xfId="303"/>
    <cellStyle name="60% - 强调文字颜色 3 2" xfId="304"/>
    <cellStyle name="60% - 强调文字颜色 4 2" xfId="305"/>
    <cellStyle name="60% - 强调文字颜色 5 2" xfId="306"/>
    <cellStyle name="60% - 强调文字颜色 6 2" xfId="307"/>
    <cellStyle name="A¨­￠￢￠O [0]_laroux" xfId="308"/>
    <cellStyle name="A¨­￠￢￠O_laroux" xfId="309"/>
    <cellStyle name="Accent1" xfId="310"/>
    <cellStyle name="Accent2" xfId="311"/>
    <cellStyle name="Accent3" xfId="312"/>
    <cellStyle name="Accent4" xfId="313"/>
    <cellStyle name="Accent5" xfId="314"/>
    <cellStyle name="Accent6" xfId="315"/>
    <cellStyle name="AeE­ [0]_INQUIRY ¿μ¾÷AßAø " xfId="316"/>
    <cellStyle name="AeE­_INQUIRY ¿μ¾÷AßAø " xfId="317"/>
    <cellStyle name="AeE¡ⓒ [0]_laroux" xfId="318"/>
    <cellStyle name="AeE¡ⓒ_laroux" xfId="319"/>
    <cellStyle name="args.style" xfId="320"/>
    <cellStyle name="ÄÞ¸¶ [0]_94½ÇÀû (2)" xfId="321"/>
    <cellStyle name="AÞ¸¶ [0]_INQUIRY ¿?¾÷AßAø " xfId="322"/>
    <cellStyle name="ÄÞ¸¶_94½ÇÀû (2)" xfId="323"/>
    <cellStyle name="AÞ¸¶_INQUIRY ¿?¾÷AßAø " xfId="324"/>
    <cellStyle name="Bad" xfId="325"/>
    <cellStyle name="Besuchter Hyperlink_emc_cosco_khl volumes" xfId="326"/>
    <cellStyle name="BLE2" xfId="327"/>
    <cellStyle name="BLEBLE" xfId="328"/>
    <cellStyle name="Border" xfId="329"/>
    <cellStyle name="C?AØ_¿?¾÷CoE² " xfId="330"/>
    <cellStyle name="C¡IA¨ª_laroux" xfId="331"/>
    <cellStyle name="C￥AØ_¿μ¾÷CoE² " xfId="332"/>
    <cellStyle name="Ç¥ÁØ_AMA-84D" xfId="333"/>
    <cellStyle name="Calc Currency (0)" xfId="334"/>
    <cellStyle name="Calculation" xfId="335"/>
    <cellStyle name="Check Cell" xfId="336"/>
    <cellStyle name="ÇÏÀÌÆÛ¸µÅ©" xfId="337"/>
    <cellStyle name="Comma " xfId="338"/>
    <cellStyle name="Comma [0]_94??)?" xfId="339"/>
    <cellStyle name="Comma_04 4Q FT XchRates for Alliance Port Costs Calcs" xfId="340"/>
    <cellStyle name="Comma0" xfId="341"/>
    <cellStyle name="Comma0 - Estilo3" xfId="342"/>
    <cellStyle name="Copied" xfId="343"/>
    <cellStyle name="COST1" xfId="344"/>
    <cellStyle name="Currency [0]_94?? (2)?" xfId="345"/>
    <cellStyle name="Currency_94?? (2) (" xfId="346"/>
    <cellStyle name="Currency0" xfId="347"/>
    <cellStyle name="Date" xfId="348"/>
    <cellStyle name="Dezimal [0]_2001" xfId="349"/>
    <cellStyle name="Dezimal_2001" xfId="350"/>
    <cellStyle name="Entered" xfId="351"/>
    <cellStyle name="Euro" xfId="352"/>
    <cellStyle name="Explanatory Text" xfId="353"/>
    <cellStyle name="Fixed" xfId="354"/>
    <cellStyle name="Good" xfId="355"/>
    <cellStyle name="Grey" xfId="356"/>
    <cellStyle name="Header1" xfId="357"/>
    <cellStyle name="Header2" xfId="358"/>
    <cellStyle name="Heading" xfId="359"/>
    <cellStyle name="Heading 1" xfId="360"/>
    <cellStyle name="Heading 2" xfId="361"/>
    <cellStyle name="Heading 3" xfId="362"/>
    <cellStyle name="Heading 4" xfId="363"/>
    <cellStyle name="Input" xfId="364"/>
    <cellStyle name="Input [yellow]" xfId="365"/>
    <cellStyle name="Input Cells" xfId="366"/>
    <cellStyle name="Input_2009 CKYH VP slot price(ver001)" xfId="367"/>
    <cellStyle name="Linked Cell" xfId="368"/>
    <cellStyle name="Linked Cells" xfId="369"/>
    <cellStyle name="Margen" xfId="370"/>
    <cellStyle name="Milliers [0]_!!!GO" xfId="371"/>
    <cellStyle name="Milliers_!!!GO" xfId="372"/>
    <cellStyle name="Moeda [0]_pldt" xfId="373"/>
    <cellStyle name="Moeda_pldt" xfId="374"/>
    <cellStyle name="Mon?aire [0]_AR1194" xfId="375"/>
    <cellStyle name="Mon?aire_AR1194" xfId="376"/>
    <cellStyle name="Monétaire [0]_!!!GO" xfId="377"/>
    <cellStyle name="Monétaire_!!!GO" xfId="378"/>
    <cellStyle name="N" xfId="379"/>
    <cellStyle name="Neutral" xfId="380"/>
    <cellStyle name="Normal - Style1" xfId="381"/>
    <cellStyle name="Normal 10" xfId="382"/>
    <cellStyle name="Normal 11 2" xfId="383"/>
    <cellStyle name="Normal 13" xfId="384"/>
    <cellStyle name="Normal 13 2" xfId="385"/>
    <cellStyle name="Normal 14" xfId="386"/>
    <cellStyle name="Normal 17 2" xfId="387"/>
    <cellStyle name="Normal 17 3" xfId="388"/>
    <cellStyle name="Normal 19 2" xfId="389"/>
    <cellStyle name="Normal 2" xfId="390"/>
    <cellStyle name="Normal 2 2" xfId="391"/>
    <cellStyle name="Normal 2 2 3" xfId="392"/>
    <cellStyle name="Normal 2 3" xfId="393"/>
    <cellStyle name="Normal 2 4" xfId="394"/>
    <cellStyle name="Normal 2 5" xfId="395"/>
    <cellStyle name="Normal 24" xfId="396"/>
    <cellStyle name="Normal 3" xfId="397"/>
    <cellStyle name="Normal 4" xfId="398"/>
    <cellStyle name="Normal 6" xfId="399"/>
    <cellStyle name="Normal 6 2" xfId="400"/>
    <cellStyle name="Normal 8" xfId="401"/>
    <cellStyle name="Normal_02 2Q v 1 FT XchRates for Alliance Port Costs Calcs" xfId="402"/>
    <cellStyle name="Normale_RESULTS" xfId="403"/>
    <cellStyle name="Note" xfId="404"/>
    <cellStyle name="Œ…‹æØ‚è [0.00]_Region Orders (2)" xfId="405"/>
    <cellStyle name="Œ…‹æØ‚è_Region Orders (2)" xfId="406"/>
    <cellStyle name="Output" xfId="407"/>
    <cellStyle name="per.style" xfId="408"/>
    <cellStyle name="Percent [2]" xfId="409"/>
    <cellStyle name="PERCENTAGE" xfId="410"/>
    <cellStyle name="pricing" xfId="411"/>
    <cellStyle name="PSChar" xfId="412"/>
    <cellStyle name="RevList" xfId="413"/>
    <cellStyle name="Separador de milhares [0]_pldt" xfId="414"/>
    <cellStyle name="Separador de milhares_pldt" xfId="415"/>
    <cellStyle name="Sombra1" xfId="416"/>
    <cellStyle name="Sombra2" xfId="417"/>
    <cellStyle name="Standard_2001" xfId="418"/>
    <cellStyle name="Subtotal" xfId="419"/>
    <cellStyle name="Title" xfId="420"/>
    <cellStyle name="Total" xfId="421"/>
    <cellStyle name="Tusenskille_RESULTS" xfId="422"/>
    <cellStyle name="Valuta (0)_RESULTS" xfId="423"/>
    <cellStyle name="Valuta [0]_RESULTS" xfId="424"/>
    <cellStyle name="Valuta_RESULTS" xfId="425"/>
    <cellStyle name="Währung [0]_2001" xfId="426"/>
    <cellStyle name="Währung_2001" xfId="427"/>
    <cellStyle name="Warning Text" xfId="428"/>
    <cellStyle name="アクセント 1" xfId="429"/>
    <cellStyle name="アクセント 2" xfId="430"/>
    <cellStyle name="アクセント 3" xfId="431"/>
    <cellStyle name="アクセント 4" xfId="432"/>
    <cellStyle name="アクセント 5" xfId="433"/>
    <cellStyle name="アクセント 6" xfId="434"/>
    <cellStyle name="タイトル" xfId="435"/>
    <cellStyle name="チェック セル" xfId="436"/>
    <cellStyle name="どちらでもない" xfId="437"/>
    <cellStyle name="メモ" xfId="438"/>
    <cellStyle name="リンク セル" xfId="439"/>
    <cellStyle name="遽_94褒瞳 (2)" xfId="440"/>
    <cellStyle name="강조색1" xfId="441"/>
    <cellStyle name="강조색1 2" xfId="442"/>
    <cellStyle name="강조색1 2 2" xfId="443"/>
    <cellStyle name="강조색2" xfId="444"/>
    <cellStyle name="강조색2 2" xfId="445"/>
    <cellStyle name="강조색2 2 2" xfId="446"/>
    <cellStyle name="강조색3" xfId="447"/>
    <cellStyle name="강조색3 2" xfId="448"/>
    <cellStyle name="강조색3 2 2" xfId="449"/>
    <cellStyle name="강조색4" xfId="450"/>
    <cellStyle name="강조색4 2" xfId="451"/>
    <cellStyle name="강조색4 2 2" xfId="452"/>
    <cellStyle name="강조색5" xfId="453"/>
    <cellStyle name="강조색5 2" xfId="454"/>
    <cellStyle name="강조색5 2 2" xfId="455"/>
    <cellStyle name="강조색6" xfId="456"/>
    <cellStyle name="강조색6 2" xfId="457"/>
    <cellStyle name="강조색6 2 2" xfId="458"/>
    <cellStyle name="備註" xfId="459"/>
    <cellStyle name="标题 1 2" xfId="460"/>
    <cellStyle name="标题 1 3" xfId="461"/>
    <cellStyle name="标题 2 2" xfId="462"/>
    <cellStyle name="标题 2 3" xfId="463"/>
    <cellStyle name="标题 3 2" xfId="464"/>
    <cellStyle name="标题 4 2" xfId="465"/>
    <cellStyle name="标题 5" xfId="466"/>
    <cellStyle name="標題" xfId="467"/>
    <cellStyle name="標題 1" xfId="468"/>
    <cellStyle name="標題 2" xfId="469"/>
    <cellStyle name="標題 3" xfId="470"/>
    <cellStyle name="標題 4" xfId="471"/>
    <cellStyle name="경고문" xfId="472"/>
    <cellStyle name="경고문 2" xfId="473"/>
    <cellStyle name="경고문 2 2" xfId="474"/>
    <cellStyle name="계산" xfId="475"/>
    <cellStyle name="계산 2" xfId="476"/>
    <cellStyle name="계산 2 2" xfId="477"/>
    <cellStyle name="差 2" xfId="478"/>
    <cellStyle name="常规 10" xfId="479"/>
    <cellStyle name="常规 10 11" xfId="480"/>
    <cellStyle name="常规 10 11 2" xfId="481"/>
    <cellStyle name="常规 10 2" xfId="482"/>
    <cellStyle name="常规 10 2 10" xfId="483"/>
    <cellStyle name="常规 11" xfId="484"/>
    <cellStyle name="常规 11 19" xfId="485"/>
    <cellStyle name="常规 11 2" xfId="486"/>
    <cellStyle name="常规 11 20" xfId="487"/>
    <cellStyle name="常规 11 3" xfId="488"/>
    <cellStyle name="常规 11 4" xfId="489"/>
    <cellStyle name="常规 11 5" xfId="490"/>
    <cellStyle name="常规 12" xfId="491"/>
    <cellStyle name="常规 13" xfId="492"/>
    <cellStyle name="常规 13 2" xfId="493"/>
    <cellStyle name="常规 13 3" xfId="494"/>
    <cellStyle name="常规 14" xfId="495"/>
    <cellStyle name="常规 14 2" xfId="496"/>
    <cellStyle name="常规 15" xfId="497"/>
    <cellStyle name="常规 16" xfId="498"/>
    <cellStyle name="常规 16 2" xfId="499"/>
    <cellStyle name="常规 17" xfId="500"/>
    <cellStyle name="常规 18" xfId="501"/>
    <cellStyle name="常规 19" xfId="502"/>
    <cellStyle name="常规 2" xfId="503"/>
    <cellStyle name="常规 2 11 2 2" xfId="504"/>
    <cellStyle name="常规 2 2" xfId="505"/>
    <cellStyle name="常规 2 2 2" xfId="506"/>
    <cellStyle name="常规 2 2 2 2" xfId="507"/>
    <cellStyle name="常规 2 2 3" xfId="508"/>
    <cellStyle name="常规 2 3" xfId="509"/>
    <cellStyle name="常规 2 3 2" xfId="510"/>
    <cellStyle name="常规 2 3 3" xfId="511"/>
    <cellStyle name="常规 2 3 4" xfId="512"/>
    <cellStyle name="常规 2 4" xfId="513"/>
    <cellStyle name="常规 2 4 2" xfId="514"/>
    <cellStyle name="常规 2 4 3" xfId="515"/>
    <cellStyle name="常规 2 5" xfId="516"/>
    <cellStyle name="常规 2 5 2" xfId="517"/>
    <cellStyle name="常规 2 6" xfId="518"/>
    <cellStyle name="常规 2 7" xfId="519"/>
    <cellStyle name="常规 2 8" xfId="520"/>
    <cellStyle name="常规 2 9" xfId="521"/>
    <cellStyle name="常规 20" xfId="522"/>
    <cellStyle name="常规 21" xfId="523"/>
    <cellStyle name="常规 21 2 2 2" xfId="524"/>
    <cellStyle name="常规 22" xfId="525"/>
    <cellStyle name="常规 23" xfId="526"/>
    <cellStyle name="常规 24" xfId="527"/>
    <cellStyle name="常规 25" xfId="528"/>
    <cellStyle name="常规 26" xfId="529"/>
    <cellStyle name="常规 27" xfId="530"/>
    <cellStyle name="常规 29" xfId="531"/>
    <cellStyle name="常规 3" xfId="532"/>
    <cellStyle name="常规 3 2" xfId="533"/>
    <cellStyle name="常规 3 2 2" xfId="534"/>
    <cellStyle name="常规 3 2 2 2" xfId="535"/>
    <cellStyle name="常规 3 3" xfId="536"/>
    <cellStyle name="常规 3 3 2" xfId="537"/>
    <cellStyle name="常规 3 3 3" xfId="538"/>
    <cellStyle name="常规 3 4" xfId="539"/>
    <cellStyle name="常规 3 5" xfId="540"/>
    <cellStyle name="常规 3 6" xfId="541"/>
    <cellStyle name="常规 3 7" xfId="542"/>
    <cellStyle name="常规 3 87" xfId="543"/>
    <cellStyle name="常规 4" xfId="544"/>
    <cellStyle name="常规 4 2" xfId="545"/>
    <cellStyle name="常规 4 3" xfId="546"/>
    <cellStyle name="常规 4 3 2" xfId="547"/>
    <cellStyle name="常规 4 4" xfId="548"/>
    <cellStyle name="常规 4 5" xfId="549"/>
    <cellStyle name="常规 5" xfId="550"/>
    <cellStyle name="常规 5 2" xfId="551"/>
    <cellStyle name="常规 5 2 2" xfId="552"/>
    <cellStyle name="常规 5 2 2 2" xfId="553"/>
    <cellStyle name="常规 5 3" xfId="554"/>
    <cellStyle name="常规 5 4" xfId="555"/>
    <cellStyle name="常规 5 5" xfId="556"/>
    <cellStyle name="常规 6" xfId="557"/>
    <cellStyle name="常规 6 2" xfId="558"/>
    <cellStyle name="常规 6 3" xfId="559"/>
    <cellStyle name="常规 7" xfId="560"/>
    <cellStyle name="常规 7 2" xfId="561"/>
    <cellStyle name="常规 7 3" xfId="562"/>
    <cellStyle name="常规 8" xfId="563"/>
    <cellStyle name="常规 8 2" xfId="564"/>
    <cellStyle name="常规 9" xfId="565"/>
    <cellStyle name="常规 9 2" xfId="566"/>
    <cellStyle name="常规_AES LTS 20071031" xfId="567"/>
    <cellStyle name="常规_AWE LTS 090106 (2)" xfId="568"/>
    <cellStyle name="常规_AWE LTS 090106 (2) 2" xfId="569"/>
    <cellStyle name="常规_Sheet1 2" xfId="570"/>
    <cellStyle name="超链接 10" xfId="571"/>
    <cellStyle name="超链接 2" xfId="572"/>
    <cellStyle name="超链接 3" xfId="573"/>
    <cellStyle name="超链接 4" xfId="574"/>
    <cellStyle name="超链接 5" xfId="575"/>
    <cellStyle name="輔色1" xfId="576"/>
    <cellStyle name="輔色2" xfId="577"/>
    <cellStyle name="輔色3" xfId="578"/>
    <cellStyle name="輔色4" xfId="579"/>
    <cellStyle name="輔色5" xfId="580"/>
    <cellStyle name="輔色6" xfId="581"/>
    <cellStyle name="나쁨" xfId="582"/>
    <cellStyle name="나쁨 2" xfId="583"/>
    <cellStyle name="나쁨 2 2" xfId="584"/>
    <cellStyle name="好 2" xfId="585"/>
    <cellStyle name="好_ABX - C7 Slot Cost" xfId="586"/>
    <cellStyle name="好_Bunker Cons Budget EURCO" xfId="587"/>
    <cellStyle name="好_KEU Budget bunker 2010FY-29-01-2010" xfId="588"/>
    <cellStyle name="好_KEU Bunker Budget PFS 29-01-2010" xfId="589"/>
    <cellStyle name="好_KEU Slot Cost Calc 02-02-2010_Simulation (2)" xfId="590"/>
    <cellStyle name="好_NE1-3 2010-03-03" xfId="591"/>
    <cellStyle name="合計" xfId="592"/>
    <cellStyle name="汇总 2" xfId="593"/>
    <cellStyle name="汇总 3" xfId="594"/>
    <cellStyle name="计算 2" xfId="595"/>
    <cellStyle name="检查单元格 2" xfId="596"/>
    <cellStyle name="檢查儲存格" xfId="597"/>
    <cellStyle name="見出し 1" xfId="598"/>
    <cellStyle name="見出し 2" xfId="599"/>
    <cellStyle name="見出し 3" xfId="600"/>
    <cellStyle name="見出し 4" xfId="601"/>
    <cellStyle name="解释性文本 2" xfId="602"/>
    <cellStyle name="警告文本 2" xfId="603"/>
    <cellStyle name="連結的儲存格" xfId="604"/>
    <cellStyle name="链接单元格 2" xfId="605"/>
    <cellStyle name="良い" xfId="606"/>
    <cellStyle name="똿뗦먛귟 [0.00]_PRODUCT DETAIL Q1" xfId="607"/>
    <cellStyle name="똿뗦먛귟_PRODUCT DETAIL Q1" xfId="608"/>
    <cellStyle name="千位分隔 2" xfId="609"/>
    <cellStyle name="千位分隔 2 2" xfId="610"/>
    <cellStyle name="千位分隔 2 2 2" xfId="611"/>
    <cellStyle name="千位分隔[0] 2" xfId="612"/>
    <cellStyle name="强调文字颜色 1 2" xfId="613"/>
    <cellStyle name="强调文字颜色 2 2" xfId="614"/>
    <cellStyle name="强调文字颜色 3 2" xfId="615"/>
    <cellStyle name="强调文字颜色 4 2" xfId="616"/>
    <cellStyle name="强调文字颜色 5 2" xfId="617"/>
    <cellStyle name="强调文字颜色 6 2" xfId="618"/>
    <cellStyle name="鱔 [0]_94褒瞳 (2)" xfId="619"/>
    <cellStyle name="鱔_94褒瞳 (2)" xfId="620"/>
    <cellStyle name="适中 2" xfId="621"/>
    <cellStyle name="输出 2" xfId="622"/>
    <cellStyle name="输入 2" xfId="623"/>
    <cellStyle name="隨後的超連結_APPIV-3~ slottage--stage 1" xfId="624"/>
    <cellStyle name="巍葆 [0]_94褒瞳 (2)" xfId="625"/>
    <cellStyle name="巍葆_94褒瞳 (2)" xfId="626"/>
    <cellStyle name="메모" xfId="627"/>
    <cellStyle name="样式 1" xfId="628"/>
    <cellStyle name="樣式 1" xfId="629"/>
    <cellStyle name="一般 2" xfId="630"/>
    <cellStyle name="一般 2 2" xfId="631"/>
    <cellStyle name="一般 2 2 2" xfId="632"/>
    <cellStyle name="一般 2 3" xfId="633"/>
    <cellStyle name="一般 3" xfId="634"/>
    <cellStyle name="一般 3 2" xfId="635"/>
    <cellStyle name="一般 3 3" xfId="636"/>
    <cellStyle name="一般_CEM 8CX  (LHV)  TRA Study 2007 0625" xfId="637"/>
    <cellStyle name="믅됞 [0.00]_PRODUCT DETAIL Q1" xfId="638"/>
    <cellStyle name="믅됞_PRODUCT DETAIL Q1" xfId="639"/>
    <cellStyle name="中等" xfId="640"/>
    <cellStyle name="보통" xfId="641"/>
    <cellStyle name="보통 2" xfId="642"/>
    <cellStyle name="보통 2 2" xfId="643"/>
    <cellStyle name="注释 2" xfId="644"/>
    <cellStyle name="注释 2 2" xfId="645"/>
    <cellStyle name="注释 2 2 2" xfId="646"/>
    <cellStyle name="注释 2 3" xfId="647"/>
    <cellStyle name="뷭?_BOOKSHIP" xfId="648"/>
    <cellStyle name="새귑[0]_BOOK1" xfId="649"/>
    <cellStyle name="새귑_BOOK1" xfId="650"/>
    <cellStyle name="설명 텍스트" xfId="651"/>
    <cellStyle name="설명 텍스트 2" xfId="652"/>
    <cellStyle name="설명 텍스트 2 2" xfId="653"/>
    <cellStyle name="셀 확인" xfId="654"/>
    <cellStyle name="셀 확인 2" xfId="655"/>
    <cellStyle name="셀 확인 2 2" xfId="656"/>
    <cellStyle name="쉼표 [0] 2" xfId="657"/>
    <cellStyle name="쉼표 [0] 3" xfId="658"/>
    <cellStyle name="쉼표 [0] 3 2" xfId="659"/>
    <cellStyle name="쉼표 [0]_FEX PF (200603)" xfId="660"/>
    <cellStyle name="스타일 1" xfId="661"/>
    <cellStyle name="연결된 셀" xfId="662"/>
    <cellStyle name="연결된 셀 2" xfId="663"/>
    <cellStyle name="연결된 셀 2 2" xfId="664"/>
    <cellStyle name="열어본 하이퍼링크" xfId="665"/>
    <cellStyle name="요약" xfId="666"/>
    <cellStyle name="요약 2" xfId="667"/>
    <cellStyle name="요약 2 2" xfId="668"/>
    <cellStyle name="입력" xfId="669"/>
    <cellStyle name="입력 2" xfId="670"/>
    <cellStyle name="입력 2 2" xfId="671"/>
    <cellStyle name="제목" xfId="672"/>
    <cellStyle name="제목 1" xfId="673"/>
    <cellStyle name="제목 1 2" xfId="674"/>
    <cellStyle name="제목 1 2 2" xfId="675"/>
    <cellStyle name="제목 2" xfId="676"/>
    <cellStyle name="제목 2 2" xfId="677"/>
    <cellStyle name="제목 2 2 2" xfId="678"/>
    <cellStyle name="제목 3" xfId="679"/>
    <cellStyle name="제목 3 2" xfId="680"/>
    <cellStyle name="제목 3 2 2" xfId="681"/>
    <cellStyle name="제목 4" xfId="682"/>
    <cellStyle name="제목 4 2" xfId="683"/>
    <cellStyle name="제목 4 2 2" xfId="684"/>
    <cellStyle name="제목 5" xfId="685"/>
    <cellStyle name="제목 5 2" xfId="686"/>
    <cellStyle name="좋음" xfId="687"/>
    <cellStyle name="좋음 2" xfId="688"/>
    <cellStyle name="좋음 2 2" xfId="689"/>
    <cellStyle name="쨊ㅐ?[0]_PLDT" xfId="690"/>
    <cellStyle name="쨊ㅐ?_PLDT" xfId="691"/>
    <cellStyle name="출력" xfId="692"/>
    <cellStyle name="출력 2" xfId="693"/>
    <cellStyle name="출력 2 2" xfId="694"/>
    <cellStyle name="콤마 [0]_0e82LYX432mHp4bfOzJV4g9Sr" xfId="695"/>
    <cellStyle name="콤마_0e82LYX432mHp4bfOzJV4g9Sr" xfId="696"/>
    <cellStyle name="쿯뱐 [0]_PLDT" xfId="697"/>
    <cellStyle name="쿯뱐_PLDT" xfId="698"/>
    <cellStyle name="표준 2" xfId="699"/>
    <cellStyle name="표준 2 2" xfId="700"/>
    <cellStyle name="표준_AWE-PDM" xfId="701"/>
    <cellStyle name="푤貫[0]_pldt" xfId="702"/>
    <cellStyle name="푤貫_pldt" xfId="703"/>
    <cellStyle name="하이퍼링크" xfId="7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ana.Vesela@cosco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73"/>
  <sheetViews>
    <sheetView workbookViewId="0">
      <selection activeCell="S24" sqref="S24"/>
    </sheetView>
  </sheetViews>
  <sheetFormatPr defaultColWidth="9" defaultRowHeight="14.4"/>
  <cols>
    <col min="1" max="1" width="29.75" customWidth="1"/>
    <col min="2" max="2" width="7.12962962962963" style="1039" customWidth="1"/>
    <col min="3" max="3" width="11" style="1039" customWidth="1"/>
    <col min="4" max="4" width="10.3796296296296" style="1039" customWidth="1"/>
    <col min="5" max="5" width="6.62962962962963" style="1039" customWidth="1"/>
    <col min="6" max="6" width="9.75" style="1040" customWidth="1"/>
    <col min="7" max="7" width="5.75" customWidth="1"/>
    <col min="8" max="8" width="6" style="1039" customWidth="1"/>
    <col min="9" max="9" width="7.25" style="1040" customWidth="1"/>
    <col min="10" max="10" width="12.75" customWidth="1"/>
    <col min="11" max="11" width="12.75" style="1040" customWidth="1"/>
    <col min="12" max="12" width="10.8796296296296" customWidth="1"/>
    <col min="13" max="13" width="13.3796296296296" customWidth="1"/>
    <col min="14" max="14" width="12.3796296296296" customWidth="1"/>
    <col min="15" max="15" width="10.3796296296296" customWidth="1"/>
    <col min="16" max="16" width="11.25" customWidth="1"/>
    <col min="17" max="17" width="9.62962962962963" customWidth="1"/>
    <col min="18" max="18" width="8.5" style="390" customWidth="1"/>
    <col min="19" max="19" width="17.1296296296296" customWidth="1"/>
  </cols>
  <sheetData>
    <row r="1" ht="22.2" spans="1:19">
      <c r="A1" s="1041" t="s">
        <v>0</v>
      </c>
      <c r="B1" s="1041"/>
      <c r="C1" s="1041"/>
      <c r="D1" s="1041"/>
      <c r="E1" s="1041"/>
      <c r="F1" s="1041"/>
      <c r="G1" s="1041"/>
      <c r="H1" s="1041"/>
      <c r="I1" s="1041"/>
      <c r="J1" s="1041"/>
      <c r="K1" s="1041"/>
      <c r="L1" s="1041"/>
      <c r="M1" s="1041"/>
      <c r="N1" s="1041"/>
      <c r="O1" s="1041"/>
      <c r="P1" s="1041"/>
      <c r="Q1" s="1041"/>
      <c r="R1" s="1041"/>
      <c r="S1" s="1041"/>
    </row>
    <row r="2" ht="15.6" spans="1:19">
      <c r="A2" s="1042"/>
      <c r="B2" s="1043"/>
      <c r="C2" s="1044"/>
      <c r="D2" s="1044"/>
      <c r="E2" s="1044"/>
      <c r="F2" s="1045"/>
      <c r="G2" s="1046"/>
      <c r="H2" s="1044"/>
      <c r="I2" s="1045"/>
      <c r="J2" s="1046"/>
      <c r="K2" s="1045"/>
      <c r="L2" s="1046"/>
      <c r="M2" s="1046"/>
      <c r="N2" s="1046"/>
      <c r="O2" s="1046"/>
      <c r="P2" s="1046"/>
      <c r="Q2" s="1151"/>
      <c r="R2" s="1152"/>
      <c r="S2" s="1151"/>
    </row>
    <row r="3" ht="15.6" spans="1:18">
      <c r="A3" s="320" t="s">
        <v>1</v>
      </c>
      <c r="B3" s="321"/>
      <c r="C3" s="322"/>
      <c r="D3" s="322"/>
      <c r="E3" s="322"/>
      <c r="F3" s="323"/>
      <c r="G3" s="360"/>
      <c r="H3" s="322"/>
      <c r="I3" s="323"/>
      <c r="J3" s="360"/>
      <c r="K3" s="323"/>
      <c r="L3" s="360"/>
      <c r="M3" s="360"/>
      <c r="N3" s="360"/>
      <c r="O3" s="360"/>
      <c r="P3" s="360"/>
      <c r="Q3" s="360"/>
      <c r="R3" s="379" t="s">
        <v>2</v>
      </c>
    </row>
    <row r="4" s="203" customFormat="1" ht="13.5" customHeight="1" spans="1:18">
      <c r="A4" s="343" t="s">
        <v>3</v>
      </c>
      <c r="B4" s="343" t="s">
        <v>4</v>
      </c>
      <c r="C4" s="327" t="s">
        <v>5</v>
      </c>
      <c r="D4" s="328" t="s">
        <v>6</v>
      </c>
      <c r="E4" s="344" t="s">
        <v>7</v>
      </c>
      <c r="F4" s="941" t="s">
        <v>8</v>
      </c>
      <c r="G4" s="941" t="s">
        <v>9</v>
      </c>
      <c r="H4" s="1047" t="s">
        <v>10</v>
      </c>
      <c r="I4" s="361" t="s">
        <v>11</v>
      </c>
      <c r="J4" s="182" t="s">
        <v>12</v>
      </c>
      <c r="K4" s="183" t="s">
        <v>13</v>
      </c>
      <c r="L4" s="183" t="s">
        <v>14</v>
      </c>
      <c r="M4" s="362" t="s">
        <v>15</v>
      </c>
      <c r="N4" s="1132" t="s">
        <v>16</v>
      </c>
      <c r="O4" s="1132" t="s">
        <v>17</v>
      </c>
      <c r="P4" s="1133" t="s">
        <v>18</v>
      </c>
      <c r="Q4" s="1133" t="s">
        <v>19</v>
      </c>
      <c r="R4" s="1153" t="s">
        <v>20</v>
      </c>
    </row>
    <row r="5" s="203" customFormat="1" ht="13.5" customHeight="1" spans="1:18">
      <c r="A5" s="1048" t="s">
        <v>21</v>
      </c>
      <c r="B5" s="1049" t="s">
        <v>22</v>
      </c>
      <c r="C5" s="1050">
        <v>3</v>
      </c>
      <c r="D5" s="1051" t="s">
        <v>23</v>
      </c>
      <c r="E5" s="334"/>
      <c r="F5" s="1050">
        <v>3</v>
      </c>
      <c r="G5" s="1052" t="s">
        <v>24</v>
      </c>
      <c r="H5" s="193">
        <v>45538</v>
      </c>
      <c r="I5" s="1134">
        <v>45538</v>
      </c>
      <c r="J5" s="193">
        <f>I5+40</f>
        <v>45578</v>
      </c>
      <c r="K5" s="193">
        <f>I5+43</f>
        <v>45581</v>
      </c>
      <c r="L5" s="193">
        <f>I5+47</f>
        <v>45585</v>
      </c>
      <c r="M5" s="193">
        <f>I5+53</f>
        <v>45591</v>
      </c>
      <c r="N5" s="1135">
        <v>45534.4166666667</v>
      </c>
      <c r="O5" s="1135">
        <v>45535.4166666667</v>
      </c>
      <c r="P5" s="1135">
        <v>45532.4166666667</v>
      </c>
      <c r="Q5" s="1135">
        <v>45533.375</v>
      </c>
      <c r="R5" s="1153"/>
    </row>
    <row r="6" s="203" customFormat="1" ht="13.5" customHeight="1" spans="1:18">
      <c r="A6" s="1048" t="s">
        <v>25</v>
      </c>
      <c r="B6" s="1049" t="s">
        <v>26</v>
      </c>
      <c r="C6" s="1050">
        <v>4</v>
      </c>
      <c r="D6" s="1051" t="s">
        <v>27</v>
      </c>
      <c r="E6" s="334"/>
      <c r="F6" s="1050">
        <v>4</v>
      </c>
      <c r="G6" s="1052" t="s">
        <v>28</v>
      </c>
      <c r="H6" s="193">
        <v>45545</v>
      </c>
      <c r="I6" s="1134">
        <v>45547</v>
      </c>
      <c r="J6" s="193">
        <f>I6+40</f>
        <v>45587</v>
      </c>
      <c r="K6" s="193">
        <f>I6+43</f>
        <v>45590</v>
      </c>
      <c r="L6" s="193">
        <f>I6+47</f>
        <v>45594</v>
      </c>
      <c r="M6" s="193">
        <f>I6+53</f>
        <v>45600</v>
      </c>
      <c r="N6" s="1135">
        <v>45542.4166666667</v>
      </c>
      <c r="O6" s="1135">
        <v>45544.4166666667</v>
      </c>
      <c r="P6" s="1135">
        <v>45539.4166666667</v>
      </c>
      <c r="Q6" s="1135">
        <v>45541.375</v>
      </c>
      <c r="R6" s="1153"/>
    </row>
    <row r="7" s="203" customFormat="1" ht="13.5" customHeight="1" spans="1:18">
      <c r="A7" s="1048" t="s">
        <v>29</v>
      </c>
      <c r="B7" s="1049" t="s">
        <v>22</v>
      </c>
      <c r="C7" s="1050">
        <v>2</v>
      </c>
      <c r="D7" s="1051" t="s">
        <v>30</v>
      </c>
      <c r="E7" s="334"/>
      <c r="F7" s="1050">
        <v>2</v>
      </c>
      <c r="G7" s="1052" t="s">
        <v>31</v>
      </c>
      <c r="H7" s="193">
        <v>45552</v>
      </c>
      <c r="I7" s="1134">
        <v>45553</v>
      </c>
      <c r="J7" s="193">
        <f>I7+40</f>
        <v>45593</v>
      </c>
      <c r="K7" s="193">
        <f>I7+43</f>
        <v>45596</v>
      </c>
      <c r="L7" s="193">
        <f>I7+47</f>
        <v>45600</v>
      </c>
      <c r="M7" s="193">
        <f>I7+53</f>
        <v>45606</v>
      </c>
      <c r="N7" s="1135">
        <v>45549.4166666667</v>
      </c>
      <c r="O7" s="1135">
        <v>45550.4166666667</v>
      </c>
      <c r="P7" s="1135">
        <v>45547.4166666667</v>
      </c>
      <c r="Q7" s="1135">
        <v>45548.375</v>
      </c>
      <c r="R7" s="1153"/>
    </row>
    <row r="8" s="203" customFormat="1" ht="13.5" customHeight="1" spans="1:18">
      <c r="A8" s="1048" t="s">
        <v>32</v>
      </c>
      <c r="B8" s="1049" t="s">
        <v>22</v>
      </c>
      <c r="C8" s="1050" t="s">
        <v>33</v>
      </c>
      <c r="D8" s="1051" t="s">
        <v>34</v>
      </c>
      <c r="E8" s="1053"/>
      <c r="F8" s="1050" t="s">
        <v>33</v>
      </c>
      <c r="G8" s="1052" t="s">
        <v>35</v>
      </c>
      <c r="H8" s="193">
        <v>45559</v>
      </c>
      <c r="I8" s="1134">
        <v>45559</v>
      </c>
      <c r="J8" s="193">
        <f>I8+40</f>
        <v>45599</v>
      </c>
      <c r="K8" s="193">
        <f>I8+43</f>
        <v>45602</v>
      </c>
      <c r="L8" s="193">
        <f>I8+47</f>
        <v>45606</v>
      </c>
      <c r="M8" s="193">
        <f>I8+53</f>
        <v>45612</v>
      </c>
      <c r="N8" s="1135">
        <v>45556.4166666667</v>
      </c>
      <c r="O8" s="1135">
        <v>45557.4166666667</v>
      </c>
      <c r="P8" s="1135">
        <v>45553.4166666667</v>
      </c>
      <c r="Q8" s="1135">
        <v>45554.375</v>
      </c>
      <c r="R8" s="1154"/>
    </row>
    <row r="9" spans="1:18">
      <c r="A9" s="1054" t="s">
        <v>36</v>
      </c>
      <c r="B9" s="1055"/>
      <c r="C9" s="1056"/>
      <c r="D9" s="1056"/>
      <c r="E9" s="1057"/>
      <c r="F9" s="1058"/>
      <c r="G9" s="1058"/>
      <c r="H9" s="1058"/>
      <c r="I9" s="1058"/>
      <c r="J9" s="1058"/>
      <c r="K9" s="1058"/>
      <c r="L9" s="1058"/>
      <c r="M9" s="1058"/>
      <c r="N9" s="1058"/>
      <c r="O9" s="1058"/>
      <c r="P9" s="1058"/>
      <c r="Q9" s="1155"/>
      <c r="R9" s="1154"/>
    </row>
    <row r="10" ht="28.8" spans="1:20">
      <c r="A10" s="1059"/>
      <c r="B10" s="1060"/>
      <c r="C10" s="1061"/>
      <c r="D10" s="1061"/>
      <c r="E10" s="1062"/>
      <c r="F10" s="1063"/>
      <c r="G10" s="1064"/>
      <c r="H10" s="1062"/>
      <c r="I10" s="1063"/>
      <c r="J10" s="1064"/>
      <c r="K10" s="1063"/>
      <c r="L10" s="1064"/>
      <c r="M10" s="1064"/>
      <c r="N10" s="1064"/>
      <c r="O10" s="1064"/>
      <c r="P10" s="1136"/>
      <c r="Q10" s="383"/>
      <c r="T10" s="1156" t="s">
        <v>37</v>
      </c>
    </row>
    <row r="11" ht="15.6" spans="1:18">
      <c r="A11" s="320" t="s">
        <v>38</v>
      </c>
      <c r="B11" s="321"/>
      <c r="C11" s="322"/>
      <c r="D11" s="322"/>
      <c r="E11" s="322"/>
      <c r="F11" s="323"/>
      <c r="G11" s="360"/>
      <c r="H11" s="322"/>
      <c r="I11" s="323"/>
      <c r="J11" s="360"/>
      <c r="K11" s="323"/>
      <c r="L11" s="360"/>
      <c r="M11" s="360"/>
      <c r="N11" s="360"/>
      <c r="O11" s="360"/>
      <c r="P11" s="360"/>
      <c r="Q11" s="379" t="s">
        <v>2</v>
      </c>
      <c r="R11" s="380"/>
    </row>
    <row r="12" s="202" customFormat="1" ht="15.6" spans="1:19">
      <c r="A12" s="325" t="s">
        <v>3</v>
      </c>
      <c r="B12" s="326" t="s">
        <v>4</v>
      </c>
      <c r="C12" s="327" t="s">
        <v>5</v>
      </c>
      <c r="D12" s="328" t="s">
        <v>6</v>
      </c>
      <c r="E12" s="328" t="s">
        <v>39</v>
      </c>
      <c r="F12" s="941" t="s">
        <v>8</v>
      </c>
      <c r="G12" s="941" t="s">
        <v>9</v>
      </c>
      <c r="H12" s="1047" t="s">
        <v>10</v>
      </c>
      <c r="I12" s="361" t="s">
        <v>11</v>
      </c>
      <c r="J12" s="183" t="s">
        <v>40</v>
      </c>
      <c r="K12" s="183" t="s">
        <v>41</v>
      </c>
      <c r="L12" s="362" t="s">
        <v>42</v>
      </c>
      <c r="M12" s="363" t="s">
        <v>43</v>
      </c>
      <c r="N12" s="364" t="s">
        <v>17</v>
      </c>
      <c r="O12" s="365" t="s">
        <v>44</v>
      </c>
      <c r="P12" s="366" t="s">
        <v>19</v>
      </c>
      <c r="Q12" s="381" t="s">
        <v>20</v>
      </c>
      <c r="R12" s="382"/>
      <c r="S12" s="383"/>
    </row>
    <row r="13" s="203" customFormat="1" ht="15" customHeight="1" spans="1:19">
      <c r="A13" s="1048" t="s">
        <v>45</v>
      </c>
      <c r="B13" s="1049" t="s">
        <v>46</v>
      </c>
      <c r="C13" s="1050"/>
      <c r="D13" s="1051"/>
      <c r="E13" s="334"/>
      <c r="F13" s="1050"/>
      <c r="G13" s="1052" t="s">
        <v>28</v>
      </c>
      <c r="H13" s="193">
        <v>45542</v>
      </c>
      <c r="I13" s="367">
        <v>45542</v>
      </c>
      <c r="J13" s="193"/>
      <c r="K13" s="193"/>
      <c r="L13" s="193"/>
      <c r="M13" s="368"/>
      <c r="N13" s="369"/>
      <c r="O13" s="369"/>
      <c r="P13" s="368"/>
      <c r="Q13" s="384"/>
      <c r="R13" s="382"/>
      <c r="S13" s="385"/>
    </row>
    <row r="14" s="203" customFormat="1" ht="15" customHeight="1" spans="1:19">
      <c r="A14" s="1048" t="s">
        <v>47</v>
      </c>
      <c r="B14" s="1049" t="s">
        <v>46</v>
      </c>
      <c r="C14" s="1050" t="s">
        <v>48</v>
      </c>
      <c r="D14" s="1051" t="s">
        <v>49</v>
      </c>
      <c r="E14" s="334"/>
      <c r="F14" s="1050" t="s">
        <v>50</v>
      </c>
      <c r="G14" s="1052" t="s">
        <v>31</v>
      </c>
      <c r="H14" s="193">
        <v>45549</v>
      </c>
      <c r="I14" s="367">
        <v>45553</v>
      </c>
      <c r="J14" s="193">
        <f>I14+36</f>
        <v>45589</v>
      </c>
      <c r="K14" s="193">
        <f>I14+40</f>
        <v>45593</v>
      </c>
      <c r="L14" s="193">
        <f>I14+51</f>
        <v>45604</v>
      </c>
      <c r="M14" s="368">
        <v>45549.4166666667</v>
      </c>
      <c r="N14" s="369">
        <v>45550.4166666667</v>
      </c>
      <c r="O14" s="369" t="s">
        <v>51</v>
      </c>
      <c r="P14" s="368">
        <v>45548.375</v>
      </c>
      <c r="Q14" s="384"/>
      <c r="R14" s="382"/>
      <c r="S14" s="385"/>
    </row>
    <row r="15" s="202" customFormat="1" ht="15.6" spans="1:19">
      <c r="A15" s="1048" t="s">
        <v>52</v>
      </c>
      <c r="B15" s="1049" t="s">
        <v>46</v>
      </c>
      <c r="C15" s="1050" t="s">
        <v>53</v>
      </c>
      <c r="D15" s="1051" t="s">
        <v>54</v>
      </c>
      <c r="E15" s="336"/>
      <c r="F15" s="1050" t="s">
        <v>55</v>
      </c>
      <c r="G15" s="1052" t="s">
        <v>35</v>
      </c>
      <c r="H15" s="193">
        <v>45556</v>
      </c>
      <c r="I15" s="367">
        <v>45559</v>
      </c>
      <c r="J15" s="193">
        <f>I15+36</f>
        <v>45595</v>
      </c>
      <c r="K15" s="193">
        <f>I15+40</f>
        <v>45599</v>
      </c>
      <c r="L15" s="193">
        <f>I15+51</f>
        <v>45610</v>
      </c>
      <c r="M15" s="369">
        <v>45556.4166666667</v>
      </c>
      <c r="N15" s="1137">
        <v>45557.4166666667</v>
      </c>
      <c r="O15" s="1137" t="s">
        <v>51</v>
      </c>
      <c r="P15" s="369">
        <v>45554.375</v>
      </c>
      <c r="Q15" s="384"/>
      <c r="R15" s="382"/>
      <c r="S15" s="385"/>
    </row>
    <row r="16" spans="1:17">
      <c r="A16" s="1048" t="s">
        <v>56</v>
      </c>
      <c r="B16" s="1049" t="s">
        <v>46</v>
      </c>
      <c r="C16" s="1050" t="s">
        <v>57</v>
      </c>
      <c r="D16" s="1051" t="s">
        <v>58</v>
      </c>
      <c r="E16" s="272"/>
      <c r="F16" s="1050" t="s">
        <v>59</v>
      </c>
      <c r="G16" s="1052" t="s">
        <v>60</v>
      </c>
      <c r="H16" s="193">
        <v>45563</v>
      </c>
      <c r="I16" s="367">
        <v>45563</v>
      </c>
      <c r="J16" s="193">
        <f>I16+36</f>
        <v>45599</v>
      </c>
      <c r="K16" s="193">
        <f>I16+40</f>
        <v>45603</v>
      </c>
      <c r="L16" s="193">
        <f>I16+51</f>
        <v>45614</v>
      </c>
      <c r="M16" s="368">
        <v>45560.4166666667</v>
      </c>
      <c r="N16" s="370">
        <v>45561.4166666667</v>
      </c>
      <c r="O16" s="370" t="s">
        <v>51</v>
      </c>
      <c r="P16" s="368">
        <v>45559.375</v>
      </c>
      <c r="Q16" s="386"/>
    </row>
    <row r="17" ht="15.6" spans="1:17">
      <c r="A17" s="1065"/>
      <c r="B17" s="1066"/>
      <c r="C17" s="1067"/>
      <c r="D17" s="1066"/>
      <c r="E17" s="1043"/>
      <c r="F17" s="1068"/>
      <c r="G17" s="387"/>
      <c r="H17" s="1043"/>
      <c r="I17" s="1068"/>
      <c r="J17" s="387"/>
      <c r="K17" s="1068"/>
      <c r="L17" s="387"/>
      <c r="M17" s="387"/>
      <c r="N17" s="387"/>
      <c r="O17" s="387"/>
      <c r="P17" s="387"/>
      <c r="Q17" s="383"/>
    </row>
    <row r="18" ht="15.6" spans="1:18">
      <c r="A18" s="320" t="s">
        <v>61</v>
      </c>
      <c r="B18" s="321"/>
      <c r="C18" s="322"/>
      <c r="D18" s="322"/>
      <c r="E18" s="322"/>
      <c r="F18" s="323"/>
      <c r="G18" s="360"/>
      <c r="H18" s="322"/>
      <c r="I18" s="323"/>
      <c r="J18" s="360"/>
      <c r="K18" s="323"/>
      <c r="L18" s="360"/>
      <c r="M18" s="360"/>
      <c r="N18" s="360"/>
      <c r="O18" s="360"/>
      <c r="P18" s="360"/>
      <c r="Q18" s="387"/>
      <c r="R18" s="388"/>
    </row>
    <row r="19" spans="1:19">
      <c r="A19" s="325" t="s">
        <v>3</v>
      </c>
      <c r="B19" s="343" t="s">
        <v>4</v>
      </c>
      <c r="C19" s="327" t="s">
        <v>5</v>
      </c>
      <c r="D19" s="328" t="s">
        <v>6</v>
      </c>
      <c r="E19" s="344" t="s">
        <v>62</v>
      </c>
      <c r="F19" s="941" t="s">
        <v>8</v>
      </c>
      <c r="G19" s="941" t="s">
        <v>9</v>
      </c>
      <c r="H19" s="1047" t="s">
        <v>10</v>
      </c>
      <c r="I19" s="361" t="s">
        <v>11</v>
      </c>
      <c r="J19" s="182" t="s">
        <v>63</v>
      </c>
      <c r="K19" s="182" t="s">
        <v>64</v>
      </c>
      <c r="L19" s="182" t="s">
        <v>65</v>
      </c>
      <c r="M19" s="376" t="s">
        <v>66</v>
      </c>
      <c r="N19" s="364" t="s">
        <v>17</v>
      </c>
      <c r="O19" s="365" t="s">
        <v>18</v>
      </c>
      <c r="P19" s="365" t="s">
        <v>19</v>
      </c>
      <c r="Q19" s="389" t="s">
        <v>2</v>
      </c>
      <c r="R19"/>
      <c r="S19" s="390"/>
    </row>
    <row r="20" spans="1:19">
      <c r="A20" s="1048" t="s">
        <v>67</v>
      </c>
      <c r="B20" s="345" t="s">
        <v>22</v>
      </c>
      <c r="C20" s="1050" t="s">
        <v>68</v>
      </c>
      <c r="D20" s="1051" t="s">
        <v>69</v>
      </c>
      <c r="E20" s="1069"/>
      <c r="F20" s="1050" t="s">
        <v>68</v>
      </c>
      <c r="G20" s="1070" t="s">
        <v>24</v>
      </c>
      <c r="H20" s="193">
        <v>45536</v>
      </c>
      <c r="I20" s="367">
        <v>45536</v>
      </c>
      <c r="J20" s="192">
        <f>I20+34</f>
        <v>45570</v>
      </c>
      <c r="K20" s="192">
        <f>I20+39</f>
        <v>45575</v>
      </c>
      <c r="L20" s="192">
        <f>I20+43</f>
        <v>45579</v>
      </c>
      <c r="M20" s="368">
        <v>45533.4166666667</v>
      </c>
      <c r="N20" s="368">
        <v>45534.4166666667</v>
      </c>
      <c r="O20" s="368">
        <v>45530.4166666667</v>
      </c>
      <c r="P20" s="377">
        <v>45532.375</v>
      </c>
      <c r="Q20" s="391" t="s">
        <v>20</v>
      </c>
      <c r="R20"/>
      <c r="S20" s="390"/>
    </row>
    <row r="21" spans="1:18">
      <c r="A21" s="1048" t="s">
        <v>70</v>
      </c>
      <c r="B21" s="345" t="s">
        <v>22</v>
      </c>
      <c r="C21" s="1050" t="s">
        <v>71</v>
      </c>
      <c r="D21" s="1051" t="s">
        <v>72</v>
      </c>
      <c r="E21" s="1069"/>
      <c r="F21" s="1050" t="s">
        <v>71</v>
      </c>
      <c r="G21" s="1070" t="s">
        <v>28</v>
      </c>
      <c r="H21" s="193">
        <v>45543</v>
      </c>
      <c r="I21" s="367">
        <v>45543</v>
      </c>
      <c r="J21" s="192">
        <f>I21+36</f>
        <v>45579</v>
      </c>
      <c r="K21" s="192">
        <f>I21+40</f>
        <v>45583</v>
      </c>
      <c r="L21" s="192">
        <f>I21+44</f>
        <v>45587</v>
      </c>
      <c r="M21" s="368">
        <v>45540.4166666667</v>
      </c>
      <c r="N21" s="368">
        <v>45541.4166666667</v>
      </c>
      <c r="O21" s="368">
        <v>45537.4166666667</v>
      </c>
      <c r="P21" s="378">
        <v>45539.375</v>
      </c>
      <c r="Q21" s="196"/>
      <c r="R21" s="392"/>
    </row>
    <row r="22" spans="1:18">
      <c r="A22" s="1048" t="s">
        <v>73</v>
      </c>
      <c r="B22" s="345" t="s">
        <v>22</v>
      </c>
      <c r="C22" s="1050" t="s">
        <v>74</v>
      </c>
      <c r="D22" s="1051" t="s">
        <v>75</v>
      </c>
      <c r="E22" s="1071"/>
      <c r="F22" s="1050" t="s">
        <v>74</v>
      </c>
      <c r="G22" s="1070" t="s">
        <v>31</v>
      </c>
      <c r="H22" s="193">
        <v>45550</v>
      </c>
      <c r="I22" s="367">
        <v>45549</v>
      </c>
      <c r="J22" s="192">
        <f t="shared" ref="J22" si="0">I22+36</f>
        <v>45585</v>
      </c>
      <c r="K22" s="192">
        <f t="shared" ref="K22" si="1">I22+40</f>
        <v>45589</v>
      </c>
      <c r="L22" s="192">
        <f t="shared" ref="L22" si="2">I22+44</f>
        <v>45593</v>
      </c>
      <c r="M22" s="368">
        <v>45547.4166666667</v>
      </c>
      <c r="N22" s="368">
        <v>45548.4166666667</v>
      </c>
      <c r="O22" s="368">
        <v>45544.4166666667</v>
      </c>
      <c r="P22" s="377">
        <v>45546.375</v>
      </c>
      <c r="Q22" s="196"/>
      <c r="R22" s="392"/>
    </row>
    <row r="23" spans="1:18">
      <c r="A23" s="1048" t="s">
        <v>45</v>
      </c>
      <c r="B23" s="345" t="s">
        <v>22</v>
      </c>
      <c r="C23" s="1050"/>
      <c r="D23" s="1051"/>
      <c r="E23" s="349"/>
      <c r="F23" s="1050"/>
      <c r="G23" s="1070" t="s">
        <v>35</v>
      </c>
      <c r="H23" s="193">
        <v>45557</v>
      </c>
      <c r="I23" s="367">
        <v>45557</v>
      </c>
      <c r="J23" s="192"/>
      <c r="K23" s="192"/>
      <c r="L23" s="192"/>
      <c r="M23" s="368"/>
      <c r="N23" s="368"/>
      <c r="O23" s="368"/>
      <c r="P23" s="377"/>
      <c r="Q23" s="196"/>
      <c r="R23" s="382"/>
    </row>
    <row r="24" spans="1:18">
      <c r="A24" s="1048" t="s">
        <v>76</v>
      </c>
      <c r="B24" s="345" t="s">
        <v>22</v>
      </c>
      <c r="C24" s="1050" t="s">
        <v>71</v>
      </c>
      <c r="D24" s="1051" t="s">
        <v>77</v>
      </c>
      <c r="E24" s="393"/>
      <c r="F24" s="1050" t="s">
        <v>71</v>
      </c>
      <c r="G24" s="1070" t="s">
        <v>60</v>
      </c>
      <c r="H24" s="193">
        <v>45564</v>
      </c>
      <c r="I24" s="367">
        <v>45565</v>
      </c>
      <c r="J24" s="400">
        <f>I24+34</f>
        <v>45599</v>
      </c>
      <c r="K24" s="400">
        <f>I24+39</f>
        <v>45604</v>
      </c>
      <c r="L24" s="400">
        <f>I24+43</f>
        <v>45608</v>
      </c>
      <c r="M24" s="368">
        <v>45562.4166666667</v>
      </c>
      <c r="N24" s="401">
        <v>45563.4166666667</v>
      </c>
      <c r="O24" s="402">
        <v>45558.4166666667</v>
      </c>
      <c r="P24" s="403">
        <v>45560.375</v>
      </c>
      <c r="Q24" s="197"/>
      <c r="R24"/>
    </row>
    <row r="25" spans="1:18">
      <c r="A25" s="1048"/>
      <c r="B25" s="345"/>
      <c r="C25" s="1072"/>
      <c r="D25" s="1073"/>
      <c r="E25" s="393"/>
      <c r="F25" s="1074"/>
      <c r="G25" s="1075"/>
      <c r="H25" s="1075"/>
      <c r="I25" s="1074"/>
      <c r="J25" s="1074"/>
      <c r="K25" s="1074"/>
      <c r="L25" s="1074"/>
      <c r="M25" s="1074"/>
      <c r="N25" s="401"/>
      <c r="O25" s="402"/>
      <c r="P25" s="403"/>
      <c r="Q25" s="1040"/>
      <c r="R25"/>
    </row>
    <row r="26" ht="28.8" spans="1:19">
      <c r="A26" s="1076" t="s">
        <v>78</v>
      </c>
      <c r="B26" s="1077"/>
      <c r="C26" s="1078"/>
      <c r="D26" s="1078"/>
      <c r="E26" s="1078"/>
      <c r="F26" s="1079"/>
      <c r="G26" s="1080"/>
      <c r="H26" s="1078"/>
      <c r="I26" s="1079"/>
      <c r="J26" s="1080"/>
      <c r="K26" s="1080"/>
      <c r="L26" s="1079"/>
      <c r="M26" s="1080"/>
      <c r="N26" s="1080"/>
      <c r="O26" s="1080"/>
      <c r="P26" s="1080"/>
      <c r="Q26" s="383"/>
      <c r="R26"/>
      <c r="S26" s="1156" t="s">
        <v>37</v>
      </c>
    </row>
    <row r="27" ht="15.6" spans="1:103">
      <c r="A27" s="1081" t="s">
        <v>3</v>
      </c>
      <c r="B27" s="1082" t="s">
        <v>4</v>
      </c>
      <c r="C27" s="1083" t="s">
        <v>5</v>
      </c>
      <c r="D27" s="1084" t="s">
        <v>6</v>
      </c>
      <c r="E27" s="1047" t="s">
        <v>79</v>
      </c>
      <c r="F27" s="941" t="s">
        <v>8</v>
      </c>
      <c r="G27" s="941" t="s">
        <v>9</v>
      </c>
      <c r="H27" s="1047" t="s">
        <v>10</v>
      </c>
      <c r="I27" s="361" t="s">
        <v>11</v>
      </c>
      <c r="J27" s="182" t="s">
        <v>80</v>
      </c>
      <c r="K27" s="182" t="s">
        <v>81</v>
      </c>
      <c r="L27" s="182" t="s">
        <v>82</v>
      </c>
      <c r="M27" s="1133" t="s">
        <v>43</v>
      </c>
      <c r="N27" s="1133" t="s">
        <v>17</v>
      </c>
      <c r="O27" s="1133" t="s">
        <v>44</v>
      </c>
      <c r="P27" s="1133" t="s">
        <v>19</v>
      </c>
      <c r="Q27" s="1157" t="s">
        <v>2</v>
      </c>
      <c r="R27" s="388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390"/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  <c r="BK27" s="390"/>
      <c r="BL27" s="390"/>
      <c r="BM27" s="390"/>
      <c r="BN27" s="390"/>
      <c r="BO27" s="390"/>
      <c r="BP27" s="390"/>
      <c r="BQ27" s="390"/>
      <c r="BR27" s="390"/>
      <c r="BS27" s="390"/>
      <c r="BT27" s="390"/>
      <c r="BU27" s="390"/>
      <c r="BV27" s="390"/>
      <c r="BW27" s="390"/>
      <c r="BX27" s="390"/>
      <c r="BY27" s="390"/>
      <c r="BZ27" s="390"/>
      <c r="CA27" s="390"/>
      <c r="CB27" s="390"/>
      <c r="CC27" s="390"/>
      <c r="CD27" s="390"/>
      <c r="CE27" s="390"/>
      <c r="CF27" s="390"/>
      <c r="CG27" s="390"/>
      <c r="CH27" s="390"/>
      <c r="CI27" s="390"/>
      <c r="CJ27" s="390"/>
      <c r="CK27" s="390"/>
      <c r="CL27" s="390"/>
      <c r="CM27" s="390"/>
      <c r="CN27" s="390"/>
      <c r="CO27" s="390"/>
      <c r="CP27" s="390"/>
      <c r="CQ27" s="390"/>
      <c r="CR27" s="390"/>
      <c r="CS27" s="390"/>
      <c r="CT27" s="390"/>
      <c r="CU27" s="390"/>
      <c r="CV27" s="390"/>
      <c r="CW27" s="390"/>
      <c r="CX27" s="390"/>
      <c r="CY27" s="390"/>
    </row>
    <row r="28" s="202" customFormat="1" ht="15.6" spans="1:103">
      <c r="A28" s="1085" t="s">
        <v>83</v>
      </c>
      <c r="B28" s="1086" t="s">
        <v>84</v>
      </c>
      <c r="C28" s="1087" t="s">
        <v>85</v>
      </c>
      <c r="D28" s="1051" t="s">
        <v>86</v>
      </c>
      <c r="E28" s="1088"/>
      <c r="F28" s="1087" t="s">
        <v>87</v>
      </c>
      <c r="G28" s="1070" t="s">
        <v>24</v>
      </c>
      <c r="H28" s="193">
        <v>45537</v>
      </c>
      <c r="I28" s="367">
        <v>45541</v>
      </c>
      <c r="J28" s="1138">
        <f>I28+36</f>
        <v>45577</v>
      </c>
      <c r="K28" s="192">
        <f>I28+39</f>
        <v>45580</v>
      </c>
      <c r="L28" s="1139">
        <f>I28+42</f>
        <v>45583</v>
      </c>
      <c r="M28" s="1135">
        <v>45538.4166666667</v>
      </c>
      <c r="N28" s="1135">
        <v>45539.4166666667</v>
      </c>
      <c r="O28" s="369">
        <v>45534.4166666667</v>
      </c>
      <c r="P28" s="369">
        <v>45534.5416666667</v>
      </c>
      <c r="Q28" s="1158" t="s">
        <v>20</v>
      </c>
      <c r="R28" s="388"/>
      <c r="S28"/>
      <c r="T28"/>
      <c r="U28"/>
      <c r="V28"/>
      <c r="W28"/>
      <c r="X28"/>
      <c r="Y28"/>
      <c r="Z28"/>
      <c r="AA28"/>
      <c r="AB28"/>
      <c r="AC28"/>
      <c r="AD28"/>
      <c r="AE28"/>
      <c r="AF28" s="1165"/>
      <c r="AG28" s="1165"/>
      <c r="AH28" s="1165"/>
      <c r="AI28" s="1165"/>
      <c r="AJ28" s="1165"/>
      <c r="AK28" s="1165"/>
      <c r="AL28" s="1165"/>
      <c r="AM28" s="1165"/>
      <c r="AN28" s="1165"/>
      <c r="AO28" s="1165"/>
      <c r="AP28" s="1165"/>
      <c r="AQ28" s="1165"/>
      <c r="AR28" s="1165"/>
      <c r="AS28" s="1165"/>
      <c r="AT28" s="1165"/>
      <c r="AU28" s="1165"/>
      <c r="AV28" s="1165"/>
      <c r="AW28" s="1165"/>
      <c r="AX28" s="1165"/>
      <c r="AY28" s="1165"/>
      <c r="AZ28" s="1165"/>
      <c r="BA28" s="1165"/>
      <c r="BB28" s="1165"/>
      <c r="BC28" s="1165"/>
      <c r="BD28" s="1165"/>
      <c r="BE28" s="1165"/>
      <c r="BF28" s="1165"/>
      <c r="BG28" s="1165"/>
      <c r="BH28" s="1165"/>
      <c r="BI28" s="1165"/>
      <c r="BJ28" s="1165"/>
      <c r="BK28" s="1165"/>
      <c r="BL28" s="1165"/>
      <c r="BM28" s="1165"/>
      <c r="BN28" s="1165"/>
      <c r="BO28" s="1165"/>
      <c r="BP28" s="1165"/>
      <c r="BQ28" s="1165"/>
      <c r="BR28" s="1165"/>
      <c r="BS28" s="1165"/>
      <c r="BT28" s="1165"/>
      <c r="BU28" s="1165"/>
      <c r="BV28" s="1165"/>
      <c r="BW28" s="1165"/>
      <c r="BX28" s="1165"/>
      <c r="BY28" s="1165"/>
      <c r="BZ28" s="1165"/>
      <c r="CA28" s="1165"/>
      <c r="CB28" s="1165"/>
      <c r="CC28" s="1165"/>
      <c r="CD28" s="1165"/>
      <c r="CE28" s="1165"/>
      <c r="CF28" s="1165"/>
      <c r="CG28" s="1165"/>
      <c r="CH28" s="1165"/>
      <c r="CI28" s="1165"/>
      <c r="CJ28" s="1165"/>
      <c r="CK28" s="1165"/>
      <c r="CL28" s="1165"/>
      <c r="CM28" s="1165"/>
      <c r="CN28" s="1165"/>
      <c r="CO28" s="1165"/>
      <c r="CP28" s="1165"/>
      <c r="CQ28" s="1165"/>
      <c r="CR28" s="1165"/>
      <c r="CS28" s="1165"/>
      <c r="CT28" s="1165"/>
      <c r="CU28" s="1165"/>
      <c r="CV28" s="1165"/>
      <c r="CW28" s="1165"/>
      <c r="CX28" s="1165"/>
      <c r="CY28" s="1165"/>
    </row>
    <row r="29" s="203" customFormat="1" ht="15.6" spans="1:31">
      <c r="A29" s="1085" t="s">
        <v>88</v>
      </c>
      <c r="B29" s="1086" t="s">
        <v>84</v>
      </c>
      <c r="C29" s="1087" t="s">
        <v>89</v>
      </c>
      <c r="D29" s="1051" t="s">
        <v>90</v>
      </c>
      <c r="E29" s="1089"/>
      <c r="F29" s="1087" t="s">
        <v>91</v>
      </c>
      <c r="G29" s="1070" t="s">
        <v>28</v>
      </c>
      <c r="H29" s="193">
        <v>45544</v>
      </c>
      <c r="I29" s="367">
        <v>45548</v>
      </c>
      <c r="J29" s="1138">
        <f>I29+36</f>
        <v>45584</v>
      </c>
      <c r="K29" s="192">
        <f>I29+39</f>
        <v>45587</v>
      </c>
      <c r="L29" s="1139">
        <f>I29+42</f>
        <v>45590</v>
      </c>
      <c r="M29" s="1135">
        <v>45544.4166666667</v>
      </c>
      <c r="N29" s="1135">
        <v>45545.4166666667</v>
      </c>
      <c r="O29" s="369">
        <v>45540.4166666667</v>
      </c>
      <c r="P29" s="369">
        <v>45541.375</v>
      </c>
      <c r="Q29" s="1029"/>
      <c r="R29" s="385"/>
      <c r="S29" s="1037"/>
      <c r="T29" s="1037"/>
      <c r="U29" s="1037"/>
      <c r="V29" s="1037"/>
      <c r="W29" s="1037"/>
      <c r="X29" s="1037"/>
      <c r="Y29" s="1037"/>
      <c r="Z29" s="1037"/>
      <c r="AA29" s="1037"/>
      <c r="AB29" s="1037"/>
      <c r="AC29" s="1037"/>
      <c r="AD29" s="1037"/>
      <c r="AE29" s="1037"/>
    </row>
    <row r="30" s="203" customFormat="1" ht="15.6" spans="1:18">
      <c r="A30" s="1085" t="s">
        <v>92</v>
      </c>
      <c r="B30" s="1086" t="s">
        <v>84</v>
      </c>
      <c r="C30" s="1087" t="s">
        <v>93</v>
      </c>
      <c r="D30" s="1051" t="s">
        <v>94</v>
      </c>
      <c r="E30" s="1089"/>
      <c r="F30" s="1087" t="s">
        <v>95</v>
      </c>
      <c r="G30" s="1070" t="s">
        <v>31</v>
      </c>
      <c r="H30" s="193">
        <v>45551</v>
      </c>
      <c r="I30" s="367">
        <v>45553</v>
      </c>
      <c r="J30" s="1140">
        <f>I30+36</f>
        <v>45589</v>
      </c>
      <c r="K30" s="193">
        <f>I30+39</f>
        <v>45592</v>
      </c>
      <c r="L30" s="964">
        <f>I30+42</f>
        <v>45595</v>
      </c>
      <c r="M30" s="1135">
        <v>45549.4166666667</v>
      </c>
      <c r="N30" s="1135">
        <v>45551.4166666667</v>
      </c>
      <c r="O30" s="369">
        <v>45546.4166666667</v>
      </c>
      <c r="P30" s="369">
        <v>45548.375</v>
      </c>
      <c r="Q30" s="1029"/>
      <c r="R30" s="385"/>
    </row>
    <row r="31" s="203" customFormat="1" ht="15.6" spans="1:18">
      <c r="A31" s="1085" t="s">
        <v>96</v>
      </c>
      <c r="B31" s="1086" t="s">
        <v>84</v>
      </c>
      <c r="C31" s="1087" t="s">
        <v>97</v>
      </c>
      <c r="D31" s="1051" t="s">
        <v>98</v>
      </c>
      <c r="E31" s="1089"/>
      <c r="F31" s="1087" t="s">
        <v>99</v>
      </c>
      <c r="G31" s="1070" t="s">
        <v>35</v>
      </c>
      <c r="H31" s="193">
        <v>45558</v>
      </c>
      <c r="I31" s="367">
        <v>45558</v>
      </c>
      <c r="J31" s="1140">
        <f>I31+36</f>
        <v>45594</v>
      </c>
      <c r="K31" s="193">
        <f>I31+39</f>
        <v>45597</v>
      </c>
      <c r="L31" s="964">
        <f>I31+42</f>
        <v>45600</v>
      </c>
      <c r="M31" s="1135">
        <v>45555.4166666667</v>
      </c>
      <c r="N31" s="1135">
        <v>45556.4166666667</v>
      </c>
      <c r="O31" s="369">
        <v>45548.4166666667</v>
      </c>
      <c r="P31" s="369">
        <v>45554.375</v>
      </c>
      <c r="Q31" s="1029"/>
      <c r="R31" s="385"/>
    </row>
    <row r="32" s="203" customFormat="1" ht="15.6" spans="1:18">
      <c r="A32" s="1048" t="s">
        <v>100</v>
      </c>
      <c r="B32" s="1086" t="s">
        <v>84</v>
      </c>
      <c r="C32" s="1087" t="s">
        <v>101</v>
      </c>
      <c r="D32" s="1051" t="s">
        <v>102</v>
      </c>
      <c r="E32" s="1089"/>
      <c r="F32" s="1087" t="s">
        <v>103</v>
      </c>
      <c r="G32" s="1070" t="s">
        <v>60</v>
      </c>
      <c r="H32" s="193">
        <v>45565</v>
      </c>
      <c r="I32" s="367">
        <v>45567</v>
      </c>
      <c r="J32" s="1138">
        <f>I32+36</f>
        <v>45603</v>
      </c>
      <c r="K32" s="192">
        <f>I32+39</f>
        <v>45606</v>
      </c>
      <c r="L32" s="1139">
        <f>I32+42</f>
        <v>45609</v>
      </c>
      <c r="M32" s="1135">
        <v>45564.4166666667</v>
      </c>
      <c r="N32" s="1135">
        <v>45565.4166666667</v>
      </c>
      <c r="O32" s="369">
        <v>45559.4166666667</v>
      </c>
      <c r="P32" s="369">
        <v>45562.375</v>
      </c>
      <c r="Q32" s="1029"/>
      <c r="R32" s="385"/>
    </row>
    <row r="33" s="203" customFormat="1" ht="15.6" spans="1:18">
      <c r="A33" s="1048"/>
      <c r="B33" s="159"/>
      <c r="C33" s="1090"/>
      <c r="D33" s="1051"/>
      <c r="E33" s="1091"/>
      <c r="F33" s="1090"/>
      <c r="G33" s="1092"/>
      <c r="H33" s="193"/>
      <c r="I33" s="193"/>
      <c r="J33" s="1140"/>
      <c r="K33" s="193"/>
      <c r="L33" s="193"/>
      <c r="M33" s="1135"/>
      <c r="N33" s="1135"/>
      <c r="O33" s="369"/>
      <c r="P33" s="369"/>
      <c r="Q33" s="1030"/>
      <c r="R33" s="385"/>
    </row>
    <row r="34" s="202" customFormat="1" spans="1:102">
      <c r="A34" s="1093" t="s">
        <v>104</v>
      </c>
      <c r="B34" s="1094"/>
      <c r="C34" s="1095"/>
      <c r="D34" s="1096"/>
      <c r="E34" s="1097"/>
      <c r="F34" s="1098"/>
      <c r="G34" s="1099"/>
      <c r="H34" s="1099"/>
      <c r="I34" s="1098"/>
      <c r="J34" s="1098"/>
      <c r="K34" s="1098"/>
      <c r="L34" s="1098"/>
      <c r="M34" s="1098"/>
      <c r="N34" s="1141"/>
      <c r="O34" s="1141"/>
      <c r="P34" s="1141"/>
      <c r="Q34" s="390"/>
      <c r="AE34" s="1165"/>
      <c r="AF34" s="1165"/>
      <c r="AG34" s="1165"/>
      <c r="AH34" s="1165"/>
      <c r="AI34" s="1165"/>
      <c r="AJ34" s="1165"/>
      <c r="AK34" s="1165"/>
      <c r="AL34" s="1165"/>
      <c r="AM34" s="1165"/>
      <c r="AN34" s="1165"/>
      <c r="AO34" s="1165"/>
      <c r="AP34" s="1165"/>
      <c r="AQ34" s="1165"/>
      <c r="AR34" s="1165"/>
      <c r="AS34" s="1165"/>
      <c r="AT34" s="1165"/>
      <c r="AU34" s="1165"/>
      <c r="AV34" s="1165"/>
      <c r="AW34" s="1165"/>
      <c r="AX34" s="1165"/>
      <c r="AY34" s="1165"/>
      <c r="AZ34" s="1165"/>
      <c r="BA34" s="1165"/>
      <c r="BB34" s="1165"/>
      <c r="BC34" s="1165"/>
      <c r="BD34" s="1165"/>
      <c r="BE34" s="1165"/>
      <c r="BF34" s="1165"/>
      <c r="BG34" s="1165"/>
      <c r="BH34" s="1165"/>
      <c r="BI34" s="1165"/>
      <c r="BJ34" s="1165"/>
      <c r="BK34" s="1165"/>
      <c r="BL34" s="1165"/>
      <c r="BM34" s="1165"/>
      <c r="BN34" s="1165"/>
      <c r="BO34" s="1165"/>
      <c r="BP34" s="1165"/>
      <c r="BQ34" s="1165"/>
      <c r="BR34" s="1165"/>
      <c r="BS34" s="1165"/>
      <c r="BT34" s="1165"/>
      <c r="BU34" s="1165"/>
      <c r="BV34" s="1165"/>
      <c r="BW34" s="1165"/>
      <c r="BX34" s="1165"/>
      <c r="BY34" s="1165"/>
      <c r="BZ34" s="1165"/>
      <c r="CA34" s="1165"/>
      <c r="CB34" s="1165"/>
      <c r="CC34" s="1165"/>
      <c r="CD34" s="1165"/>
      <c r="CE34" s="1165"/>
      <c r="CF34" s="1165"/>
      <c r="CG34" s="1165"/>
      <c r="CH34" s="1165"/>
      <c r="CI34" s="1165"/>
      <c r="CJ34" s="1165"/>
      <c r="CK34" s="1165"/>
      <c r="CL34" s="1165"/>
      <c r="CM34" s="1165"/>
      <c r="CN34" s="1165"/>
      <c r="CO34" s="1165"/>
      <c r="CP34" s="1165"/>
      <c r="CQ34" s="1165"/>
      <c r="CR34" s="1165"/>
      <c r="CS34" s="1165"/>
      <c r="CT34" s="1165"/>
      <c r="CU34" s="1165"/>
      <c r="CV34" s="1165"/>
      <c r="CW34" s="1165"/>
      <c r="CX34" s="1165"/>
    </row>
    <row r="35" s="202" customFormat="1" spans="1:30">
      <c r="A35" s="1093"/>
      <c r="B35" s="1094"/>
      <c r="C35" s="1095"/>
      <c r="D35" s="1097"/>
      <c r="E35" s="1097"/>
      <c r="F35" s="1098"/>
      <c r="G35" s="1099"/>
      <c r="H35" s="1099"/>
      <c r="I35" s="1098"/>
      <c r="J35" s="1098"/>
      <c r="K35" s="1098"/>
      <c r="L35" s="1098"/>
      <c r="M35" s="1098"/>
      <c r="N35" s="1141"/>
      <c r="O35" s="1141"/>
      <c r="P35" s="1141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ht="15.6" spans="1:18">
      <c r="A36" s="321" t="s">
        <v>105</v>
      </c>
      <c r="B36" s="321"/>
      <c r="C36" s="322"/>
      <c r="D36" s="322"/>
      <c r="E36" s="322"/>
      <c r="F36" s="323"/>
      <c r="G36" s="360"/>
      <c r="H36" s="322"/>
      <c r="I36" s="323"/>
      <c r="J36" s="360"/>
      <c r="K36" s="360"/>
      <c r="L36" s="360"/>
      <c r="M36" s="360"/>
      <c r="N36" s="360"/>
      <c r="O36" s="360"/>
      <c r="P36" s="360"/>
      <c r="R36" s="1159"/>
    </row>
    <row r="37" ht="14.1" customHeight="1" spans="1:19">
      <c r="A37" s="1100" t="s">
        <v>3</v>
      </c>
      <c r="B37" s="326" t="s">
        <v>4</v>
      </c>
      <c r="C37" s="1083" t="s">
        <v>5</v>
      </c>
      <c r="D37" s="327" t="s">
        <v>106</v>
      </c>
      <c r="E37" s="1047" t="s">
        <v>62</v>
      </c>
      <c r="F37" s="941" t="s">
        <v>8</v>
      </c>
      <c r="G37" s="941" t="s">
        <v>9</v>
      </c>
      <c r="H37" s="1047" t="s">
        <v>10</v>
      </c>
      <c r="I37" s="361" t="s">
        <v>11</v>
      </c>
      <c r="J37" s="181" t="s">
        <v>107</v>
      </c>
      <c r="K37" s="181" t="s">
        <v>108</v>
      </c>
      <c r="L37" s="181" t="s">
        <v>109</v>
      </c>
      <c r="M37" s="181" t="s">
        <v>110</v>
      </c>
      <c r="N37" s="181" t="s">
        <v>111</v>
      </c>
      <c r="O37" s="1133" t="s">
        <v>43</v>
      </c>
      <c r="P37" s="1142" t="s">
        <v>17</v>
      </c>
      <c r="Q37" s="1142" t="s">
        <v>44</v>
      </c>
      <c r="R37" s="1133" t="s">
        <v>19</v>
      </c>
      <c r="S37" s="1157" t="s">
        <v>2</v>
      </c>
    </row>
    <row r="38" ht="15.75" customHeight="1" spans="1:19">
      <c r="A38" s="1085" t="s">
        <v>45</v>
      </c>
      <c r="B38" s="1101"/>
      <c r="C38" s="1087"/>
      <c r="D38" s="1051"/>
      <c r="E38" s="345"/>
      <c r="F38" s="1087"/>
      <c r="G38" s="1102" t="s">
        <v>24</v>
      </c>
      <c r="H38" s="193"/>
      <c r="I38" s="1134">
        <v>45536</v>
      </c>
      <c r="J38" s="1139"/>
      <c r="K38" s="1139"/>
      <c r="L38" s="1143"/>
      <c r="M38" s="1143"/>
      <c r="N38" s="1143"/>
      <c r="O38" s="368"/>
      <c r="P38" s="368"/>
      <c r="Q38" s="369"/>
      <c r="R38" s="368"/>
      <c r="S38" s="1158" t="s">
        <v>20</v>
      </c>
    </row>
    <row r="39" s="1037" customFormat="1" ht="14.1" customHeight="1" spans="1:19">
      <c r="A39" s="1085" t="s">
        <v>112</v>
      </c>
      <c r="B39" s="159" t="s">
        <v>46</v>
      </c>
      <c r="C39" s="1087" t="s">
        <v>113</v>
      </c>
      <c r="D39" s="1051" t="s">
        <v>114</v>
      </c>
      <c r="E39" s="1103"/>
      <c r="F39" s="1087" t="s">
        <v>115</v>
      </c>
      <c r="G39" s="1102" t="s">
        <v>28</v>
      </c>
      <c r="H39" s="193">
        <v>45543</v>
      </c>
      <c r="I39" s="1134">
        <v>45543</v>
      </c>
      <c r="J39" s="964">
        <f>I39+38</f>
        <v>45581</v>
      </c>
      <c r="K39" s="964">
        <f>I39+40</f>
        <v>45583</v>
      </c>
      <c r="L39" s="964">
        <f>I39+44</f>
        <v>45587</v>
      </c>
      <c r="M39" s="964">
        <f>I39+48</f>
        <v>45591</v>
      </c>
      <c r="N39" s="964">
        <f>I39+52</f>
        <v>45595</v>
      </c>
      <c r="O39" s="369">
        <v>45539.5833333333</v>
      </c>
      <c r="P39" s="369">
        <v>45540.4166666667</v>
      </c>
      <c r="Q39" s="369" t="s">
        <v>51</v>
      </c>
      <c r="R39" s="369">
        <v>45538.4166666667</v>
      </c>
      <c r="S39" s="196"/>
    </row>
    <row r="40" s="1037" customFormat="1" ht="14.1" customHeight="1" spans="1:19">
      <c r="A40" s="1085" t="s">
        <v>116</v>
      </c>
      <c r="B40" s="159" t="s">
        <v>46</v>
      </c>
      <c r="C40" s="1087" t="s">
        <v>117</v>
      </c>
      <c r="D40" s="1051" t="s">
        <v>118</v>
      </c>
      <c r="E40" s="1103"/>
      <c r="F40" s="1087" t="s">
        <v>119</v>
      </c>
      <c r="G40" s="1102" t="s">
        <v>31</v>
      </c>
      <c r="H40" s="193">
        <v>45550</v>
      </c>
      <c r="I40" s="1134">
        <v>45555</v>
      </c>
      <c r="J40" s="964">
        <f>I40+38</f>
        <v>45593</v>
      </c>
      <c r="K40" s="964">
        <f>I40+40</f>
        <v>45595</v>
      </c>
      <c r="L40" s="964">
        <f>I40+44</f>
        <v>45599</v>
      </c>
      <c r="M40" s="964">
        <f>I40+48</f>
        <v>45603</v>
      </c>
      <c r="N40" s="964">
        <f>I40+52</f>
        <v>45607</v>
      </c>
      <c r="O40" s="369">
        <v>45552.4166666667</v>
      </c>
      <c r="P40" s="369">
        <v>45553.4166666667</v>
      </c>
      <c r="Q40" s="369" t="s">
        <v>51</v>
      </c>
      <c r="R40" s="369">
        <v>45549.375</v>
      </c>
      <c r="S40" s="196"/>
    </row>
    <row r="41" s="1037" customFormat="1" ht="14.1" customHeight="1" spans="1:19">
      <c r="A41" s="1085" t="s">
        <v>120</v>
      </c>
      <c r="B41" s="159" t="s">
        <v>46</v>
      </c>
      <c r="C41" s="1087" t="s">
        <v>121</v>
      </c>
      <c r="D41" s="1066" t="s">
        <v>122</v>
      </c>
      <c r="E41" s="1103"/>
      <c r="F41" s="1087" t="s">
        <v>123</v>
      </c>
      <c r="G41" s="1102" t="s">
        <v>35</v>
      </c>
      <c r="H41" s="193">
        <v>45557</v>
      </c>
      <c r="I41" s="1134">
        <v>45559</v>
      </c>
      <c r="J41" s="964">
        <f>I41+38</f>
        <v>45597</v>
      </c>
      <c r="K41" s="964">
        <f>I41+40</f>
        <v>45599</v>
      </c>
      <c r="L41" s="964">
        <f>I41+44</f>
        <v>45603</v>
      </c>
      <c r="M41" s="964">
        <f>I41+48</f>
        <v>45607</v>
      </c>
      <c r="N41" s="964">
        <f>I41+52</f>
        <v>45611</v>
      </c>
      <c r="O41" s="369">
        <v>45556.4166666667</v>
      </c>
      <c r="P41" s="369">
        <v>45557.4166666667</v>
      </c>
      <c r="Q41" s="369" t="s">
        <v>51</v>
      </c>
      <c r="R41" s="369">
        <v>45554.4583333333</v>
      </c>
      <c r="S41" s="196"/>
    </row>
    <row r="42" s="1037" customFormat="1" ht="14.1" customHeight="1" spans="1:19">
      <c r="A42" s="1085" t="s">
        <v>124</v>
      </c>
      <c r="B42" s="159" t="s">
        <v>46</v>
      </c>
      <c r="C42" s="1087" t="s">
        <v>125</v>
      </c>
      <c r="D42" s="1051" t="s">
        <v>126</v>
      </c>
      <c r="E42" s="1103"/>
      <c r="F42" s="1087" t="s">
        <v>127</v>
      </c>
      <c r="G42" s="1102" t="s">
        <v>60</v>
      </c>
      <c r="H42" s="193">
        <v>45564</v>
      </c>
      <c r="I42" s="1134">
        <v>45565</v>
      </c>
      <c r="J42" s="964">
        <f>I42+38</f>
        <v>45603</v>
      </c>
      <c r="K42" s="964">
        <f>I42+40</f>
        <v>45605</v>
      </c>
      <c r="L42" s="964">
        <f>I42+44</f>
        <v>45609</v>
      </c>
      <c r="M42" s="964">
        <f>I42+48</f>
        <v>45613</v>
      </c>
      <c r="N42" s="964">
        <f>I42+52</f>
        <v>45617</v>
      </c>
      <c r="O42" s="369">
        <v>45562.4166666667</v>
      </c>
      <c r="P42" s="369">
        <v>45563.4166666667</v>
      </c>
      <c r="Q42" s="369" t="s">
        <v>51</v>
      </c>
      <c r="R42" s="369">
        <v>45561.375</v>
      </c>
      <c r="S42" s="196"/>
    </row>
    <row r="43" ht="14.1" customHeight="1" spans="1:19">
      <c r="A43" s="1048"/>
      <c r="B43" s="159"/>
      <c r="C43" s="1087"/>
      <c r="D43" s="1051"/>
      <c r="E43" s="345"/>
      <c r="F43" s="1087"/>
      <c r="G43" s="1102"/>
      <c r="H43" s="193"/>
      <c r="I43" s="1134"/>
      <c r="J43" s="1139"/>
      <c r="K43" s="1139"/>
      <c r="L43" s="1139"/>
      <c r="M43" s="1139"/>
      <c r="N43" s="1139"/>
      <c r="O43" s="369"/>
      <c r="P43" s="368"/>
      <c r="Q43" s="368"/>
      <c r="R43" s="368"/>
      <c r="S43" s="197"/>
    </row>
    <row r="44" ht="14.1" customHeight="1" spans="1:19">
      <c r="A44" s="1097"/>
      <c r="B44" s="1043"/>
      <c r="C44" s="1104"/>
      <c r="D44" s="1104"/>
      <c r="E44" s="1104"/>
      <c r="F44" s="1105"/>
      <c r="G44" s="202"/>
      <c r="H44" s="1104"/>
      <c r="I44" s="1105"/>
      <c r="J44" s="202"/>
      <c r="K44" s="1105"/>
      <c r="L44" s="202"/>
      <c r="M44" s="202"/>
      <c r="N44" s="202"/>
      <c r="O44" s="202"/>
      <c r="P44" s="202"/>
      <c r="R44" s="382"/>
      <c r="S44" s="382"/>
    </row>
    <row r="45" ht="15.6" spans="1:19">
      <c r="A45" s="320" t="s">
        <v>128</v>
      </c>
      <c r="B45" s="321"/>
      <c r="C45" s="321"/>
      <c r="D45" s="321"/>
      <c r="E45" s="321"/>
      <c r="F45" s="1106"/>
      <c r="G45" s="320"/>
      <c r="H45" s="321"/>
      <c r="I45" s="1106"/>
      <c r="J45" s="320"/>
      <c r="K45" s="1106"/>
      <c r="L45" s="320"/>
      <c r="M45" s="320"/>
      <c r="N45" s="320"/>
      <c r="O45" s="320"/>
      <c r="P45" s="202"/>
      <c r="R45" s="383"/>
      <c r="S45" s="383"/>
    </row>
    <row r="46" spans="1:20">
      <c r="A46" s="1100" t="s">
        <v>3</v>
      </c>
      <c r="B46" s="1107" t="s">
        <v>4</v>
      </c>
      <c r="C46" s="327" t="s">
        <v>5</v>
      </c>
      <c r="D46" s="328" t="s">
        <v>106</v>
      </c>
      <c r="E46" s="1108" t="s">
        <v>129</v>
      </c>
      <c r="F46" s="941" t="s">
        <v>8</v>
      </c>
      <c r="G46" s="941" t="s">
        <v>9</v>
      </c>
      <c r="H46" s="1047" t="s">
        <v>10</v>
      </c>
      <c r="I46" s="361" t="s">
        <v>11</v>
      </c>
      <c r="J46" s="183" t="s">
        <v>65</v>
      </c>
      <c r="K46" s="183" t="s">
        <v>130</v>
      </c>
      <c r="L46" s="183" t="s">
        <v>131</v>
      </c>
      <c r="M46" s="1133" t="s">
        <v>43</v>
      </c>
      <c r="N46" s="365" t="s">
        <v>17</v>
      </c>
      <c r="O46" s="365" t="s">
        <v>44</v>
      </c>
      <c r="P46" s="365" t="s">
        <v>19</v>
      </c>
      <c r="Q46" s="1157" t="s">
        <v>2</v>
      </c>
      <c r="R46"/>
      <c r="S46" s="202"/>
      <c r="T46" s="1160"/>
    </row>
    <row r="47" s="1038" customFormat="1" spans="1:17">
      <c r="A47" s="1085" t="s">
        <v>132</v>
      </c>
      <c r="B47" s="159" t="s">
        <v>84</v>
      </c>
      <c r="C47" s="1087" t="s">
        <v>133</v>
      </c>
      <c r="D47" s="1051" t="s">
        <v>134</v>
      </c>
      <c r="E47" s="1109"/>
      <c r="F47" s="1087" t="s">
        <v>135</v>
      </c>
      <c r="G47" s="1070" t="s">
        <v>24</v>
      </c>
      <c r="H47" s="193">
        <v>45540</v>
      </c>
      <c r="I47" s="1134">
        <v>45540</v>
      </c>
      <c r="J47" s="1144">
        <f>I47+43</f>
        <v>45583</v>
      </c>
      <c r="K47" s="1145">
        <f>I47+47</f>
        <v>45587</v>
      </c>
      <c r="L47" s="1144">
        <f>I47+50</f>
        <v>45590</v>
      </c>
      <c r="M47" s="378">
        <v>45535.4166666667</v>
      </c>
      <c r="N47" s="378">
        <v>45537.4166666667</v>
      </c>
      <c r="O47" s="369">
        <v>45532.4166666667</v>
      </c>
      <c r="P47" s="378">
        <v>45534.375</v>
      </c>
      <c r="Q47" s="1161" t="s">
        <v>136</v>
      </c>
    </row>
    <row r="48" s="203" customFormat="1" ht="14.45" customHeight="1" spans="1:17">
      <c r="A48" s="1085" t="s">
        <v>137</v>
      </c>
      <c r="B48" s="159" t="s">
        <v>84</v>
      </c>
      <c r="C48" s="1087"/>
      <c r="D48" s="1051" t="s">
        <v>138</v>
      </c>
      <c r="E48" s="1109"/>
      <c r="F48" s="1087"/>
      <c r="G48" s="1070" t="s">
        <v>28</v>
      </c>
      <c r="H48" s="193">
        <v>45547</v>
      </c>
      <c r="I48" s="1134">
        <v>45547</v>
      </c>
      <c r="J48" s="1144">
        <f>I48+43</f>
        <v>45590</v>
      </c>
      <c r="K48" s="1145">
        <f>I48+47</f>
        <v>45594</v>
      </c>
      <c r="L48" s="1144">
        <f>I48+50</f>
        <v>45597</v>
      </c>
      <c r="M48" s="378"/>
      <c r="N48" s="378"/>
      <c r="O48" s="369"/>
      <c r="P48" s="378"/>
      <c r="Q48" s="271"/>
    </row>
    <row r="49" s="1038" customFormat="1" ht="14.45" customHeight="1" spans="1:17">
      <c r="A49" s="1085" t="s">
        <v>139</v>
      </c>
      <c r="B49" s="159" t="s">
        <v>84</v>
      </c>
      <c r="C49" s="1087" t="s">
        <v>140</v>
      </c>
      <c r="D49" s="1051" t="s">
        <v>141</v>
      </c>
      <c r="E49" s="1110"/>
      <c r="F49" s="1087" t="s">
        <v>142</v>
      </c>
      <c r="G49" s="1070" t="s">
        <v>31</v>
      </c>
      <c r="H49" s="193">
        <v>45554</v>
      </c>
      <c r="I49" s="1134">
        <v>45554</v>
      </c>
      <c r="J49" s="1140">
        <f>I49+43</f>
        <v>45597</v>
      </c>
      <c r="K49" s="193">
        <f>I49+47</f>
        <v>45601</v>
      </c>
      <c r="L49" s="1140">
        <f>I49+50</f>
        <v>45604</v>
      </c>
      <c r="M49" s="378">
        <v>45551.4166666667</v>
      </c>
      <c r="N49" s="378">
        <v>45552.4166666667</v>
      </c>
      <c r="O49" s="369">
        <v>45546.4166666667</v>
      </c>
      <c r="P49" s="378">
        <v>45548.375</v>
      </c>
      <c r="Q49" s="271"/>
    </row>
    <row r="50" s="1038" customFormat="1" ht="14.45" customHeight="1" spans="1:17">
      <c r="A50" s="1085" t="s">
        <v>143</v>
      </c>
      <c r="B50" s="159" t="s">
        <v>84</v>
      </c>
      <c r="C50" s="1087" t="s">
        <v>144</v>
      </c>
      <c r="D50" s="1051" t="s">
        <v>145</v>
      </c>
      <c r="E50" s="1110"/>
      <c r="F50" s="1087" t="s">
        <v>146</v>
      </c>
      <c r="G50" s="1070" t="s">
        <v>35</v>
      </c>
      <c r="H50" s="193">
        <v>45561</v>
      </c>
      <c r="I50" s="1134">
        <v>45563</v>
      </c>
      <c r="J50" s="1146">
        <f>I50+43</f>
        <v>45606</v>
      </c>
      <c r="K50" s="193">
        <f>I50+47</f>
        <v>45610</v>
      </c>
      <c r="L50" s="1140">
        <f>I50+50</f>
        <v>45613</v>
      </c>
      <c r="M50" s="378">
        <v>45560.4166666667</v>
      </c>
      <c r="N50" s="378">
        <v>45561.4166666667</v>
      </c>
      <c r="O50" s="378">
        <v>45558.4166666667</v>
      </c>
      <c r="P50" s="378">
        <v>45559.375</v>
      </c>
      <c r="Q50" s="271"/>
    </row>
    <row r="51" s="203" customFormat="1" ht="14.45" customHeight="1" spans="1:17">
      <c r="A51" s="1085"/>
      <c r="B51" s="159" t="s">
        <v>84</v>
      </c>
      <c r="C51" s="1087"/>
      <c r="D51" s="1051"/>
      <c r="E51" s="1110"/>
      <c r="F51" s="1092"/>
      <c r="G51" s="1092"/>
      <c r="H51" s="193"/>
      <c r="I51" s="1134"/>
      <c r="J51" s="1144"/>
      <c r="K51" s="1144"/>
      <c r="L51" s="1144"/>
      <c r="M51" s="378"/>
      <c r="N51" s="378"/>
      <c r="O51" s="378"/>
      <c r="P51" s="378"/>
      <c r="Q51" s="271"/>
    </row>
    <row r="52" ht="15.6" spans="1:20">
      <c r="A52" s="1111" t="s">
        <v>147</v>
      </c>
      <c r="B52" s="1112"/>
      <c r="C52" s="1087"/>
      <c r="D52" s="1113"/>
      <c r="E52" s="1113"/>
      <c r="F52" s="1114"/>
      <c r="G52" s="1115"/>
      <c r="H52" s="1113"/>
      <c r="I52" s="1147"/>
      <c r="J52" s="1115"/>
      <c r="K52" s="1114"/>
      <c r="L52" s="1148"/>
      <c r="M52" s="1149"/>
      <c r="N52" s="1150"/>
      <c r="O52" s="1115"/>
      <c r="P52" s="1115"/>
      <c r="Q52" s="1162"/>
      <c r="R52" s="1163"/>
      <c r="T52" s="383"/>
    </row>
    <row r="53" ht="16.5" customHeight="1" spans="1:19">
      <c r="A53" s="1059"/>
      <c r="B53" s="1059"/>
      <c r="C53" s="1059"/>
      <c r="D53" s="1059"/>
      <c r="E53" s="1059"/>
      <c r="F53" s="1059"/>
      <c r="G53" s="1059"/>
      <c r="H53" s="1059"/>
      <c r="I53" s="1059"/>
      <c r="J53" s="1059"/>
      <c r="K53" s="1059"/>
      <c r="L53" s="1059"/>
      <c r="M53" s="1059"/>
      <c r="N53" s="1059"/>
      <c r="O53" s="1059"/>
      <c r="P53" s="1059"/>
      <c r="Q53" s="1059"/>
      <c r="R53" s="1059"/>
      <c r="S53" s="383"/>
    </row>
    <row r="54" ht="15.6" spans="1:18">
      <c r="A54" s="1116" t="s">
        <v>148</v>
      </c>
      <c r="B54" s="1043"/>
      <c r="Q54" s="1164"/>
      <c r="R54" s="383"/>
    </row>
    <row r="55" ht="15.6" spans="1:18">
      <c r="A55" s="1117" t="s">
        <v>149</v>
      </c>
      <c r="B55" s="1118"/>
      <c r="C55" s="1118"/>
      <c r="D55" s="1118"/>
      <c r="E55" s="1118"/>
      <c r="F55" s="1119"/>
      <c r="G55" s="1117"/>
      <c r="H55" s="1118"/>
      <c r="I55" s="1119"/>
      <c r="J55" s="1117"/>
      <c r="K55" s="1119"/>
      <c r="L55" s="1117"/>
      <c r="M55" s="1131"/>
      <c r="N55" s="1131"/>
      <c r="O55" s="1131"/>
      <c r="P55" s="1131"/>
      <c r="Q55" s="383"/>
      <c r="R55"/>
    </row>
    <row r="56" ht="15.6" spans="1:18">
      <c r="A56" s="1117" t="s">
        <v>150</v>
      </c>
      <c r="B56" s="1118"/>
      <c r="C56" s="1118"/>
      <c r="D56" s="1118"/>
      <c r="E56" s="1118"/>
      <c r="F56" s="1119"/>
      <c r="G56" s="1117"/>
      <c r="H56" s="1118"/>
      <c r="I56" s="1119"/>
      <c r="J56" s="1117"/>
      <c r="K56" s="1119"/>
      <c r="L56" s="1117"/>
      <c r="M56" s="1131"/>
      <c r="N56" s="1131"/>
      <c r="O56" s="1131"/>
      <c r="P56" s="1131"/>
      <c r="Q56" s="383"/>
      <c r="R56"/>
    </row>
    <row r="57" ht="15.6" spans="1:18">
      <c r="A57" s="1120" t="s">
        <v>151</v>
      </c>
      <c r="B57" s="1121"/>
      <c r="C57" s="1121"/>
      <c r="D57" s="1122"/>
      <c r="E57" s="1122"/>
      <c r="F57" s="1123"/>
      <c r="G57" s="1124"/>
      <c r="H57" s="1122"/>
      <c r="I57" s="1123"/>
      <c r="J57" s="1124"/>
      <c r="K57" s="1123"/>
      <c r="L57" s="1124"/>
      <c r="M57" s="1131"/>
      <c r="Q57" s="383"/>
      <c r="R57"/>
    </row>
    <row r="58" ht="15.6" spans="1:18">
      <c r="A58" s="1120" t="s">
        <v>152</v>
      </c>
      <c r="B58" s="1121"/>
      <c r="C58" s="1121"/>
      <c r="D58" s="1122"/>
      <c r="E58" s="1122"/>
      <c r="F58" s="1123"/>
      <c r="G58" s="1124"/>
      <c r="H58" s="1122"/>
      <c r="I58" s="1123"/>
      <c r="J58" s="1124"/>
      <c r="K58" s="1123"/>
      <c r="L58" s="1124"/>
      <c r="M58" s="1131"/>
      <c r="Q58" s="383"/>
      <c r="R58"/>
    </row>
    <row r="59" ht="15.6" spans="1:18">
      <c r="A59" s="1124" t="s">
        <v>153</v>
      </c>
      <c r="B59" s="1122"/>
      <c r="C59" s="1122"/>
      <c r="D59" s="1122"/>
      <c r="E59" s="1122"/>
      <c r="F59" s="1123"/>
      <c r="G59" s="1124"/>
      <c r="H59" s="1122"/>
      <c r="I59" s="1123"/>
      <c r="J59" s="1124"/>
      <c r="K59" s="1123"/>
      <c r="L59" s="1124"/>
      <c r="M59" s="1131"/>
      <c r="R59"/>
    </row>
    <row r="60" ht="15.6" spans="1:18">
      <c r="A60" s="1125" t="s">
        <v>154</v>
      </c>
      <c r="B60" s="1126"/>
      <c r="C60" s="1126"/>
      <c r="D60" s="1122"/>
      <c r="E60" s="1122"/>
      <c r="F60" s="1123"/>
      <c r="G60" s="1124"/>
      <c r="H60" s="1122"/>
      <c r="I60" s="1123"/>
      <c r="J60" s="1124"/>
      <c r="K60" s="1123"/>
      <c r="L60" s="1124"/>
      <c r="M60" s="1131"/>
      <c r="R60"/>
    </row>
    <row r="61" ht="15.6" spans="1:18">
      <c r="A61" s="1127" t="s">
        <v>155</v>
      </c>
      <c r="B61" s="1128"/>
      <c r="C61" s="1129"/>
      <c r="D61" s="1129"/>
      <c r="E61" s="1129"/>
      <c r="F61" s="1130"/>
      <c r="G61" s="1131"/>
      <c r="H61" s="1129"/>
      <c r="I61" s="1130"/>
      <c r="J61" s="1131"/>
      <c r="K61" s="1130"/>
      <c r="L61" s="1131"/>
      <c r="M61" s="1131"/>
      <c r="R61"/>
    </row>
    <row r="62" ht="15.6" spans="1:18">
      <c r="A62" s="1127" t="s">
        <v>156</v>
      </c>
      <c r="B62" s="1128"/>
      <c r="C62" s="1129"/>
      <c r="D62" s="1129"/>
      <c r="E62" s="1129"/>
      <c r="F62" s="1130"/>
      <c r="G62" s="1131"/>
      <c r="H62" s="1129"/>
      <c r="I62" s="1130"/>
      <c r="J62" s="1131"/>
      <c r="K62" s="1130"/>
      <c r="L62" s="1131"/>
      <c r="M62" s="1131"/>
      <c r="N62" s="383"/>
      <c r="R62"/>
    </row>
    <row r="63" ht="15.6" spans="1:18">
      <c r="A63" s="1127" t="s">
        <v>157</v>
      </c>
      <c r="B63" s="1128"/>
      <c r="C63" s="1129"/>
      <c r="D63" s="1129"/>
      <c r="E63" s="1129"/>
      <c r="F63" s="1130"/>
      <c r="G63" s="1131"/>
      <c r="H63" s="1129"/>
      <c r="I63" s="1130"/>
      <c r="J63" s="1131"/>
      <c r="K63" s="1130"/>
      <c r="L63" s="1131"/>
      <c r="M63" s="1131"/>
      <c r="N63" s="383"/>
      <c r="R63"/>
    </row>
    <row r="64" ht="15.6" spans="1:18">
      <c r="A64" s="1127" t="s">
        <v>158</v>
      </c>
      <c r="B64" s="1128"/>
      <c r="C64" s="1129"/>
      <c r="D64" s="1129"/>
      <c r="E64" s="1129"/>
      <c r="F64" s="1130"/>
      <c r="G64" s="1131"/>
      <c r="H64" s="1129"/>
      <c r="I64" s="1130"/>
      <c r="J64" s="1131"/>
      <c r="K64" s="1130"/>
      <c r="L64" s="1131"/>
      <c r="N64" s="383"/>
      <c r="R64"/>
    </row>
    <row r="65" ht="15.6" spans="1:18">
      <c r="A65" s="1127" t="s">
        <v>159</v>
      </c>
      <c r="B65" s="1128"/>
      <c r="C65" s="1129"/>
      <c r="D65" s="1129"/>
      <c r="E65" s="1129"/>
      <c r="F65" s="1130"/>
      <c r="G65" s="1131"/>
      <c r="H65" s="1129"/>
      <c r="I65" s="1130"/>
      <c r="J65" s="1131"/>
      <c r="K65" s="1130"/>
      <c r="L65" s="1131"/>
      <c r="N65" s="383"/>
      <c r="R65"/>
    </row>
    <row r="66" ht="15.6" spans="1:12">
      <c r="A66" s="1127" t="s">
        <v>160</v>
      </c>
      <c r="B66" s="1128"/>
      <c r="C66" s="1129"/>
      <c r="D66" s="1129"/>
      <c r="E66" s="1129"/>
      <c r="F66" s="1130"/>
      <c r="G66" s="1131"/>
      <c r="H66" s="1129"/>
      <c r="I66" s="1130"/>
      <c r="J66" s="1131"/>
      <c r="K66" s="1130"/>
      <c r="L66" s="1131"/>
    </row>
    <row r="67" ht="15.6" spans="1:12">
      <c r="A67" s="1127" t="s">
        <v>161</v>
      </c>
      <c r="B67" s="1128"/>
      <c r="C67" s="1129"/>
      <c r="D67" s="1129"/>
      <c r="E67" s="1129"/>
      <c r="F67" s="1130"/>
      <c r="G67" s="1131"/>
      <c r="H67" s="1129"/>
      <c r="I67" s="1130"/>
      <c r="J67" s="1131"/>
      <c r="K67" s="1130"/>
      <c r="L67" s="1131"/>
    </row>
    <row r="68" ht="15.6" spans="1:12">
      <c r="A68" s="1127" t="s">
        <v>162</v>
      </c>
      <c r="B68" s="1128"/>
      <c r="C68" s="1129"/>
      <c r="D68" s="1129"/>
      <c r="E68" s="1129"/>
      <c r="F68" s="1130"/>
      <c r="G68" s="1131"/>
      <c r="H68" s="1129"/>
      <c r="I68" s="1130"/>
      <c r="J68" s="1131"/>
      <c r="K68" s="1130"/>
      <c r="L68" s="1131"/>
    </row>
    <row r="69" spans="1:15">
      <c r="A69" s="1127" t="s">
        <v>163</v>
      </c>
      <c r="B69" s="1128"/>
      <c r="C69" s="1128"/>
      <c r="D69" s="1128"/>
      <c r="E69" s="1128"/>
      <c r="F69" s="1166"/>
      <c r="G69" s="1127"/>
      <c r="H69" s="1128"/>
      <c r="I69" s="1166"/>
      <c r="J69" s="1127"/>
      <c r="K69" s="1166"/>
      <c r="L69" s="1127"/>
      <c r="M69" s="1127"/>
      <c r="N69" s="1127"/>
      <c r="O69" s="1127"/>
    </row>
    <row r="70" spans="1:2">
      <c r="A70" s="1127" t="s">
        <v>164</v>
      </c>
      <c r="B70" s="1128"/>
    </row>
    <row r="71" spans="1:2">
      <c r="A71" s="1127" t="s">
        <v>165</v>
      </c>
      <c r="B71" s="1128"/>
    </row>
    <row r="72" spans="1:2">
      <c r="A72" s="1127" t="s">
        <v>166</v>
      </c>
      <c r="B72" s="1128"/>
    </row>
    <row r="73" spans="1:2">
      <c r="A73" s="1167"/>
      <c r="B73" s="1168"/>
    </row>
  </sheetData>
  <mergeCells count="7">
    <mergeCell ref="A1:S1"/>
    <mergeCell ref="Q12:Q16"/>
    <mergeCell ref="Q20:Q24"/>
    <mergeCell ref="Q28:Q33"/>
    <mergeCell ref="Q47:Q51"/>
    <mergeCell ref="R4:R9"/>
    <mergeCell ref="S38:S43"/>
  </mergeCells>
  <hyperlinks>
    <hyperlink ref="A1" location="" display="中远海集运上海欧洲线2024年9月上海港开航班轮船期表"/>
  </hyperlinks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zoomScale="85" zoomScaleNormal="85" workbookViewId="0">
      <selection activeCell="A1" sqref="$A1:$XFD1048576"/>
    </sheetView>
  </sheetViews>
  <sheetFormatPr defaultColWidth="20.6296296296296" defaultRowHeight="15.6"/>
  <cols>
    <col min="1" max="1" width="26.3796296296296" style="5" customWidth="1"/>
    <col min="2" max="2" width="6.25" style="5" customWidth="1"/>
    <col min="3" max="3" width="12" style="5" customWidth="1"/>
    <col min="4" max="4" width="10.75" style="5" customWidth="1"/>
    <col min="5" max="5" width="4.37962962962963" style="5" customWidth="1"/>
    <col min="6" max="6" width="14.3796296296296" style="5" customWidth="1"/>
    <col min="7" max="7" width="7" style="936" customWidth="1"/>
    <col min="8" max="9" width="5.62962962962963" style="936" customWidth="1"/>
    <col min="10" max="10" width="9.62962962962963" style="937" customWidth="1"/>
    <col min="11" max="11" width="11.75" style="936" customWidth="1"/>
    <col min="12" max="12" width="10.5" style="936" customWidth="1"/>
    <col min="13" max="13" width="9.87962962962963" style="936" customWidth="1"/>
    <col min="14" max="14" width="28.25" style="5" customWidth="1"/>
    <col min="15" max="17" width="10.1296296296296" style="5" customWidth="1"/>
    <col min="18" max="18" width="11.8796296296296" style="5" customWidth="1"/>
    <col min="19" max="19" width="11" style="5" customWidth="1"/>
    <col min="20" max="253" width="9" style="5" customWidth="1"/>
    <col min="254" max="254" width="20.6296296296296" style="5"/>
    <col min="255" max="255" width="18.3796296296296" style="5" customWidth="1"/>
    <col min="256" max="256" width="7.87962962962963" style="5" customWidth="1"/>
    <col min="257" max="257" width="9.87962962962963" style="5" customWidth="1"/>
    <col min="258" max="258" width="4.75" style="5" customWidth="1"/>
    <col min="259" max="259" width="15" style="5" customWidth="1"/>
    <col min="260" max="260" width="6" style="5" customWidth="1"/>
    <col min="261" max="261" width="8.5" style="5" customWidth="1"/>
    <col min="262" max="262" width="6" style="5" customWidth="1"/>
    <col min="263" max="263" width="7.62962962962963" style="5" customWidth="1"/>
    <col min="264" max="265" width="6.37962962962963" style="5" customWidth="1"/>
    <col min="266" max="266" width="9.37962962962963" style="5" customWidth="1"/>
    <col min="267" max="267" width="11.1296296296296" style="5" customWidth="1"/>
    <col min="268" max="269" width="12.1296296296296" style="5" customWidth="1"/>
    <col min="270" max="271" width="9.75" style="5" customWidth="1"/>
    <col min="272" max="272" width="5.62962962962963" style="5" customWidth="1"/>
    <col min="273" max="509" width="9" style="5" customWidth="1"/>
    <col min="510" max="510" width="20.6296296296296" style="5"/>
    <col min="511" max="511" width="18.3796296296296" style="5" customWidth="1"/>
    <col min="512" max="512" width="7.87962962962963" style="5" customWidth="1"/>
    <col min="513" max="513" width="9.87962962962963" style="5" customWidth="1"/>
    <col min="514" max="514" width="4.75" style="5" customWidth="1"/>
    <col min="515" max="515" width="15" style="5" customWidth="1"/>
    <col min="516" max="516" width="6" style="5" customWidth="1"/>
    <col min="517" max="517" width="8.5" style="5" customWidth="1"/>
    <col min="518" max="518" width="6" style="5" customWidth="1"/>
    <col min="519" max="519" width="7.62962962962963" style="5" customWidth="1"/>
    <col min="520" max="521" width="6.37962962962963" style="5" customWidth="1"/>
    <col min="522" max="522" width="9.37962962962963" style="5" customWidth="1"/>
    <col min="523" max="523" width="11.1296296296296" style="5" customWidth="1"/>
    <col min="524" max="525" width="12.1296296296296" style="5" customWidth="1"/>
    <col min="526" max="527" width="9.75" style="5" customWidth="1"/>
    <col min="528" max="528" width="5.62962962962963" style="5" customWidth="1"/>
    <col min="529" max="765" width="9" style="5" customWidth="1"/>
    <col min="766" max="766" width="20.6296296296296" style="5"/>
    <col min="767" max="767" width="18.3796296296296" style="5" customWidth="1"/>
    <col min="768" max="768" width="7.87962962962963" style="5" customWidth="1"/>
    <col min="769" max="769" width="9.87962962962963" style="5" customWidth="1"/>
    <col min="770" max="770" width="4.75" style="5" customWidth="1"/>
    <col min="771" max="771" width="15" style="5" customWidth="1"/>
    <col min="772" max="772" width="6" style="5" customWidth="1"/>
    <col min="773" max="773" width="8.5" style="5" customWidth="1"/>
    <col min="774" max="774" width="6" style="5" customWidth="1"/>
    <col min="775" max="775" width="7.62962962962963" style="5" customWidth="1"/>
    <col min="776" max="777" width="6.37962962962963" style="5" customWidth="1"/>
    <col min="778" max="778" width="9.37962962962963" style="5" customWidth="1"/>
    <col min="779" max="779" width="11.1296296296296" style="5" customWidth="1"/>
    <col min="780" max="781" width="12.1296296296296" style="5" customWidth="1"/>
    <col min="782" max="783" width="9.75" style="5" customWidth="1"/>
    <col min="784" max="784" width="5.62962962962963" style="5" customWidth="1"/>
    <col min="785" max="1021" width="9" style="5" customWidth="1"/>
    <col min="1022" max="1022" width="20.6296296296296" style="5"/>
    <col min="1023" max="1023" width="18.3796296296296" style="5" customWidth="1"/>
    <col min="1024" max="1024" width="7.87962962962963" style="5" customWidth="1"/>
    <col min="1025" max="1025" width="9.87962962962963" style="5" customWidth="1"/>
    <col min="1026" max="1026" width="4.75" style="5" customWidth="1"/>
    <col min="1027" max="1027" width="15" style="5" customWidth="1"/>
    <col min="1028" max="1028" width="6" style="5" customWidth="1"/>
    <col min="1029" max="1029" width="8.5" style="5" customWidth="1"/>
    <col min="1030" max="1030" width="6" style="5" customWidth="1"/>
    <col min="1031" max="1031" width="7.62962962962963" style="5" customWidth="1"/>
    <col min="1032" max="1033" width="6.37962962962963" style="5" customWidth="1"/>
    <col min="1034" max="1034" width="9.37962962962963" style="5" customWidth="1"/>
    <col min="1035" max="1035" width="11.1296296296296" style="5" customWidth="1"/>
    <col min="1036" max="1037" width="12.1296296296296" style="5" customWidth="1"/>
    <col min="1038" max="1039" width="9.75" style="5" customWidth="1"/>
    <col min="1040" max="1040" width="5.62962962962963" style="5" customWidth="1"/>
    <col min="1041" max="1277" width="9" style="5" customWidth="1"/>
    <col min="1278" max="1278" width="20.6296296296296" style="5"/>
    <col min="1279" max="1279" width="18.3796296296296" style="5" customWidth="1"/>
    <col min="1280" max="1280" width="7.87962962962963" style="5" customWidth="1"/>
    <col min="1281" max="1281" width="9.87962962962963" style="5" customWidth="1"/>
    <col min="1282" max="1282" width="4.75" style="5" customWidth="1"/>
    <col min="1283" max="1283" width="15" style="5" customWidth="1"/>
    <col min="1284" max="1284" width="6" style="5" customWidth="1"/>
    <col min="1285" max="1285" width="8.5" style="5" customWidth="1"/>
    <col min="1286" max="1286" width="6" style="5" customWidth="1"/>
    <col min="1287" max="1287" width="7.62962962962963" style="5" customWidth="1"/>
    <col min="1288" max="1289" width="6.37962962962963" style="5" customWidth="1"/>
    <col min="1290" max="1290" width="9.37962962962963" style="5" customWidth="1"/>
    <col min="1291" max="1291" width="11.1296296296296" style="5" customWidth="1"/>
    <col min="1292" max="1293" width="12.1296296296296" style="5" customWidth="1"/>
    <col min="1294" max="1295" width="9.75" style="5" customWidth="1"/>
    <col min="1296" max="1296" width="5.62962962962963" style="5" customWidth="1"/>
    <col min="1297" max="1533" width="9" style="5" customWidth="1"/>
    <col min="1534" max="1534" width="20.6296296296296" style="5"/>
    <col min="1535" max="1535" width="18.3796296296296" style="5" customWidth="1"/>
    <col min="1536" max="1536" width="7.87962962962963" style="5" customWidth="1"/>
    <col min="1537" max="1537" width="9.87962962962963" style="5" customWidth="1"/>
    <col min="1538" max="1538" width="4.75" style="5" customWidth="1"/>
    <col min="1539" max="1539" width="15" style="5" customWidth="1"/>
    <col min="1540" max="1540" width="6" style="5" customWidth="1"/>
    <col min="1541" max="1541" width="8.5" style="5" customWidth="1"/>
    <col min="1542" max="1542" width="6" style="5" customWidth="1"/>
    <col min="1543" max="1543" width="7.62962962962963" style="5" customWidth="1"/>
    <col min="1544" max="1545" width="6.37962962962963" style="5" customWidth="1"/>
    <col min="1546" max="1546" width="9.37962962962963" style="5" customWidth="1"/>
    <col min="1547" max="1547" width="11.1296296296296" style="5" customWidth="1"/>
    <col min="1548" max="1549" width="12.1296296296296" style="5" customWidth="1"/>
    <col min="1550" max="1551" width="9.75" style="5" customWidth="1"/>
    <col min="1552" max="1552" width="5.62962962962963" style="5" customWidth="1"/>
    <col min="1553" max="1789" width="9" style="5" customWidth="1"/>
    <col min="1790" max="1790" width="20.6296296296296" style="5"/>
    <col min="1791" max="1791" width="18.3796296296296" style="5" customWidth="1"/>
    <col min="1792" max="1792" width="7.87962962962963" style="5" customWidth="1"/>
    <col min="1793" max="1793" width="9.87962962962963" style="5" customWidth="1"/>
    <col min="1794" max="1794" width="4.75" style="5" customWidth="1"/>
    <col min="1795" max="1795" width="15" style="5" customWidth="1"/>
    <col min="1796" max="1796" width="6" style="5" customWidth="1"/>
    <col min="1797" max="1797" width="8.5" style="5" customWidth="1"/>
    <col min="1798" max="1798" width="6" style="5" customWidth="1"/>
    <col min="1799" max="1799" width="7.62962962962963" style="5" customWidth="1"/>
    <col min="1800" max="1801" width="6.37962962962963" style="5" customWidth="1"/>
    <col min="1802" max="1802" width="9.37962962962963" style="5" customWidth="1"/>
    <col min="1803" max="1803" width="11.1296296296296" style="5" customWidth="1"/>
    <col min="1804" max="1805" width="12.1296296296296" style="5" customWidth="1"/>
    <col min="1806" max="1807" width="9.75" style="5" customWidth="1"/>
    <col min="1808" max="1808" width="5.62962962962963" style="5" customWidth="1"/>
    <col min="1809" max="2045" width="9" style="5" customWidth="1"/>
    <col min="2046" max="2046" width="20.6296296296296" style="5"/>
    <col min="2047" max="2047" width="18.3796296296296" style="5" customWidth="1"/>
    <col min="2048" max="2048" width="7.87962962962963" style="5" customWidth="1"/>
    <col min="2049" max="2049" width="9.87962962962963" style="5" customWidth="1"/>
    <col min="2050" max="2050" width="4.75" style="5" customWidth="1"/>
    <col min="2051" max="2051" width="15" style="5" customWidth="1"/>
    <col min="2052" max="2052" width="6" style="5" customWidth="1"/>
    <col min="2053" max="2053" width="8.5" style="5" customWidth="1"/>
    <col min="2054" max="2054" width="6" style="5" customWidth="1"/>
    <col min="2055" max="2055" width="7.62962962962963" style="5" customWidth="1"/>
    <col min="2056" max="2057" width="6.37962962962963" style="5" customWidth="1"/>
    <col min="2058" max="2058" width="9.37962962962963" style="5" customWidth="1"/>
    <col min="2059" max="2059" width="11.1296296296296" style="5" customWidth="1"/>
    <col min="2060" max="2061" width="12.1296296296296" style="5" customWidth="1"/>
    <col min="2062" max="2063" width="9.75" style="5" customWidth="1"/>
    <col min="2064" max="2064" width="5.62962962962963" style="5" customWidth="1"/>
    <col min="2065" max="2301" width="9" style="5" customWidth="1"/>
    <col min="2302" max="2302" width="20.6296296296296" style="5"/>
    <col min="2303" max="2303" width="18.3796296296296" style="5" customWidth="1"/>
    <col min="2304" max="2304" width="7.87962962962963" style="5" customWidth="1"/>
    <col min="2305" max="2305" width="9.87962962962963" style="5" customWidth="1"/>
    <col min="2306" max="2306" width="4.75" style="5" customWidth="1"/>
    <col min="2307" max="2307" width="15" style="5" customWidth="1"/>
    <col min="2308" max="2308" width="6" style="5" customWidth="1"/>
    <col min="2309" max="2309" width="8.5" style="5" customWidth="1"/>
    <col min="2310" max="2310" width="6" style="5" customWidth="1"/>
    <col min="2311" max="2311" width="7.62962962962963" style="5" customWidth="1"/>
    <col min="2312" max="2313" width="6.37962962962963" style="5" customWidth="1"/>
    <col min="2314" max="2314" width="9.37962962962963" style="5" customWidth="1"/>
    <col min="2315" max="2315" width="11.1296296296296" style="5" customWidth="1"/>
    <col min="2316" max="2317" width="12.1296296296296" style="5" customWidth="1"/>
    <col min="2318" max="2319" width="9.75" style="5" customWidth="1"/>
    <col min="2320" max="2320" width="5.62962962962963" style="5" customWidth="1"/>
    <col min="2321" max="2557" width="9" style="5" customWidth="1"/>
    <col min="2558" max="2558" width="20.6296296296296" style="5"/>
    <col min="2559" max="2559" width="18.3796296296296" style="5" customWidth="1"/>
    <col min="2560" max="2560" width="7.87962962962963" style="5" customWidth="1"/>
    <col min="2561" max="2561" width="9.87962962962963" style="5" customWidth="1"/>
    <col min="2562" max="2562" width="4.75" style="5" customWidth="1"/>
    <col min="2563" max="2563" width="15" style="5" customWidth="1"/>
    <col min="2564" max="2564" width="6" style="5" customWidth="1"/>
    <col min="2565" max="2565" width="8.5" style="5" customWidth="1"/>
    <col min="2566" max="2566" width="6" style="5" customWidth="1"/>
    <col min="2567" max="2567" width="7.62962962962963" style="5" customWidth="1"/>
    <col min="2568" max="2569" width="6.37962962962963" style="5" customWidth="1"/>
    <col min="2570" max="2570" width="9.37962962962963" style="5" customWidth="1"/>
    <col min="2571" max="2571" width="11.1296296296296" style="5" customWidth="1"/>
    <col min="2572" max="2573" width="12.1296296296296" style="5" customWidth="1"/>
    <col min="2574" max="2575" width="9.75" style="5" customWidth="1"/>
    <col min="2576" max="2576" width="5.62962962962963" style="5" customWidth="1"/>
    <col min="2577" max="2813" width="9" style="5" customWidth="1"/>
    <col min="2814" max="2814" width="20.6296296296296" style="5"/>
    <col min="2815" max="2815" width="18.3796296296296" style="5" customWidth="1"/>
    <col min="2816" max="2816" width="7.87962962962963" style="5" customWidth="1"/>
    <col min="2817" max="2817" width="9.87962962962963" style="5" customWidth="1"/>
    <col min="2818" max="2818" width="4.75" style="5" customWidth="1"/>
    <col min="2819" max="2819" width="15" style="5" customWidth="1"/>
    <col min="2820" max="2820" width="6" style="5" customWidth="1"/>
    <col min="2821" max="2821" width="8.5" style="5" customWidth="1"/>
    <col min="2822" max="2822" width="6" style="5" customWidth="1"/>
    <col min="2823" max="2823" width="7.62962962962963" style="5" customWidth="1"/>
    <col min="2824" max="2825" width="6.37962962962963" style="5" customWidth="1"/>
    <col min="2826" max="2826" width="9.37962962962963" style="5" customWidth="1"/>
    <col min="2827" max="2827" width="11.1296296296296" style="5" customWidth="1"/>
    <col min="2828" max="2829" width="12.1296296296296" style="5" customWidth="1"/>
    <col min="2830" max="2831" width="9.75" style="5" customWidth="1"/>
    <col min="2832" max="2832" width="5.62962962962963" style="5" customWidth="1"/>
    <col min="2833" max="3069" width="9" style="5" customWidth="1"/>
    <col min="3070" max="3070" width="20.6296296296296" style="5"/>
    <col min="3071" max="3071" width="18.3796296296296" style="5" customWidth="1"/>
    <col min="3072" max="3072" width="7.87962962962963" style="5" customWidth="1"/>
    <col min="3073" max="3073" width="9.87962962962963" style="5" customWidth="1"/>
    <col min="3074" max="3074" width="4.75" style="5" customWidth="1"/>
    <col min="3075" max="3075" width="15" style="5" customWidth="1"/>
    <col min="3076" max="3076" width="6" style="5" customWidth="1"/>
    <col min="3077" max="3077" width="8.5" style="5" customWidth="1"/>
    <col min="3078" max="3078" width="6" style="5" customWidth="1"/>
    <col min="3079" max="3079" width="7.62962962962963" style="5" customWidth="1"/>
    <col min="3080" max="3081" width="6.37962962962963" style="5" customWidth="1"/>
    <col min="3082" max="3082" width="9.37962962962963" style="5" customWidth="1"/>
    <col min="3083" max="3083" width="11.1296296296296" style="5" customWidth="1"/>
    <col min="3084" max="3085" width="12.1296296296296" style="5" customWidth="1"/>
    <col min="3086" max="3087" width="9.75" style="5" customWidth="1"/>
    <col min="3088" max="3088" width="5.62962962962963" style="5" customWidth="1"/>
    <col min="3089" max="3325" width="9" style="5" customWidth="1"/>
    <col min="3326" max="3326" width="20.6296296296296" style="5"/>
    <col min="3327" max="3327" width="18.3796296296296" style="5" customWidth="1"/>
    <col min="3328" max="3328" width="7.87962962962963" style="5" customWidth="1"/>
    <col min="3329" max="3329" width="9.87962962962963" style="5" customWidth="1"/>
    <col min="3330" max="3330" width="4.75" style="5" customWidth="1"/>
    <col min="3331" max="3331" width="15" style="5" customWidth="1"/>
    <col min="3332" max="3332" width="6" style="5" customWidth="1"/>
    <col min="3333" max="3333" width="8.5" style="5" customWidth="1"/>
    <col min="3334" max="3334" width="6" style="5" customWidth="1"/>
    <col min="3335" max="3335" width="7.62962962962963" style="5" customWidth="1"/>
    <col min="3336" max="3337" width="6.37962962962963" style="5" customWidth="1"/>
    <col min="3338" max="3338" width="9.37962962962963" style="5" customWidth="1"/>
    <col min="3339" max="3339" width="11.1296296296296" style="5" customWidth="1"/>
    <col min="3340" max="3341" width="12.1296296296296" style="5" customWidth="1"/>
    <col min="3342" max="3343" width="9.75" style="5" customWidth="1"/>
    <col min="3344" max="3344" width="5.62962962962963" style="5" customWidth="1"/>
    <col min="3345" max="3581" width="9" style="5" customWidth="1"/>
    <col min="3582" max="3582" width="20.6296296296296" style="5"/>
    <col min="3583" max="3583" width="18.3796296296296" style="5" customWidth="1"/>
    <col min="3584" max="3584" width="7.87962962962963" style="5" customWidth="1"/>
    <col min="3585" max="3585" width="9.87962962962963" style="5" customWidth="1"/>
    <col min="3586" max="3586" width="4.75" style="5" customWidth="1"/>
    <col min="3587" max="3587" width="15" style="5" customWidth="1"/>
    <col min="3588" max="3588" width="6" style="5" customWidth="1"/>
    <col min="3589" max="3589" width="8.5" style="5" customWidth="1"/>
    <col min="3590" max="3590" width="6" style="5" customWidth="1"/>
    <col min="3591" max="3591" width="7.62962962962963" style="5" customWidth="1"/>
    <col min="3592" max="3593" width="6.37962962962963" style="5" customWidth="1"/>
    <col min="3594" max="3594" width="9.37962962962963" style="5" customWidth="1"/>
    <col min="3595" max="3595" width="11.1296296296296" style="5" customWidth="1"/>
    <col min="3596" max="3597" width="12.1296296296296" style="5" customWidth="1"/>
    <col min="3598" max="3599" width="9.75" style="5" customWidth="1"/>
    <col min="3600" max="3600" width="5.62962962962963" style="5" customWidth="1"/>
    <col min="3601" max="3837" width="9" style="5" customWidth="1"/>
    <col min="3838" max="3838" width="20.6296296296296" style="5"/>
    <col min="3839" max="3839" width="18.3796296296296" style="5" customWidth="1"/>
    <col min="3840" max="3840" width="7.87962962962963" style="5" customWidth="1"/>
    <col min="3841" max="3841" width="9.87962962962963" style="5" customWidth="1"/>
    <col min="3842" max="3842" width="4.75" style="5" customWidth="1"/>
    <col min="3843" max="3843" width="15" style="5" customWidth="1"/>
    <col min="3844" max="3844" width="6" style="5" customWidth="1"/>
    <col min="3845" max="3845" width="8.5" style="5" customWidth="1"/>
    <col min="3846" max="3846" width="6" style="5" customWidth="1"/>
    <col min="3847" max="3847" width="7.62962962962963" style="5" customWidth="1"/>
    <col min="3848" max="3849" width="6.37962962962963" style="5" customWidth="1"/>
    <col min="3850" max="3850" width="9.37962962962963" style="5" customWidth="1"/>
    <col min="3851" max="3851" width="11.1296296296296" style="5" customWidth="1"/>
    <col min="3852" max="3853" width="12.1296296296296" style="5" customWidth="1"/>
    <col min="3854" max="3855" width="9.75" style="5" customWidth="1"/>
    <col min="3856" max="3856" width="5.62962962962963" style="5" customWidth="1"/>
    <col min="3857" max="4093" width="9" style="5" customWidth="1"/>
    <col min="4094" max="4094" width="20.6296296296296" style="5"/>
    <col min="4095" max="4095" width="18.3796296296296" style="5" customWidth="1"/>
    <col min="4096" max="4096" width="7.87962962962963" style="5" customWidth="1"/>
    <col min="4097" max="4097" width="9.87962962962963" style="5" customWidth="1"/>
    <col min="4098" max="4098" width="4.75" style="5" customWidth="1"/>
    <col min="4099" max="4099" width="15" style="5" customWidth="1"/>
    <col min="4100" max="4100" width="6" style="5" customWidth="1"/>
    <col min="4101" max="4101" width="8.5" style="5" customWidth="1"/>
    <col min="4102" max="4102" width="6" style="5" customWidth="1"/>
    <col min="4103" max="4103" width="7.62962962962963" style="5" customWidth="1"/>
    <col min="4104" max="4105" width="6.37962962962963" style="5" customWidth="1"/>
    <col min="4106" max="4106" width="9.37962962962963" style="5" customWidth="1"/>
    <col min="4107" max="4107" width="11.1296296296296" style="5" customWidth="1"/>
    <col min="4108" max="4109" width="12.1296296296296" style="5" customWidth="1"/>
    <col min="4110" max="4111" width="9.75" style="5" customWidth="1"/>
    <col min="4112" max="4112" width="5.62962962962963" style="5" customWidth="1"/>
    <col min="4113" max="4349" width="9" style="5" customWidth="1"/>
    <col min="4350" max="4350" width="20.6296296296296" style="5"/>
    <col min="4351" max="4351" width="18.3796296296296" style="5" customWidth="1"/>
    <col min="4352" max="4352" width="7.87962962962963" style="5" customWidth="1"/>
    <col min="4353" max="4353" width="9.87962962962963" style="5" customWidth="1"/>
    <col min="4354" max="4354" width="4.75" style="5" customWidth="1"/>
    <col min="4355" max="4355" width="15" style="5" customWidth="1"/>
    <col min="4356" max="4356" width="6" style="5" customWidth="1"/>
    <col min="4357" max="4357" width="8.5" style="5" customWidth="1"/>
    <col min="4358" max="4358" width="6" style="5" customWidth="1"/>
    <col min="4359" max="4359" width="7.62962962962963" style="5" customWidth="1"/>
    <col min="4360" max="4361" width="6.37962962962963" style="5" customWidth="1"/>
    <col min="4362" max="4362" width="9.37962962962963" style="5" customWidth="1"/>
    <col min="4363" max="4363" width="11.1296296296296" style="5" customWidth="1"/>
    <col min="4364" max="4365" width="12.1296296296296" style="5" customWidth="1"/>
    <col min="4366" max="4367" width="9.75" style="5" customWidth="1"/>
    <col min="4368" max="4368" width="5.62962962962963" style="5" customWidth="1"/>
    <col min="4369" max="4605" width="9" style="5" customWidth="1"/>
    <col min="4606" max="4606" width="20.6296296296296" style="5"/>
    <col min="4607" max="4607" width="18.3796296296296" style="5" customWidth="1"/>
    <col min="4608" max="4608" width="7.87962962962963" style="5" customWidth="1"/>
    <col min="4609" max="4609" width="9.87962962962963" style="5" customWidth="1"/>
    <col min="4610" max="4610" width="4.75" style="5" customWidth="1"/>
    <col min="4611" max="4611" width="15" style="5" customWidth="1"/>
    <col min="4612" max="4612" width="6" style="5" customWidth="1"/>
    <col min="4613" max="4613" width="8.5" style="5" customWidth="1"/>
    <col min="4614" max="4614" width="6" style="5" customWidth="1"/>
    <col min="4615" max="4615" width="7.62962962962963" style="5" customWidth="1"/>
    <col min="4616" max="4617" width="6.37962962962963" style="5" customWidth="1"/>
    <col min="4618" max="4618" width="9.37962962962963" style="5" customWidth="1"/>
    <col min="4619" max="4619" width="11.1296296296296" style="5" customWidth="1"/>
    <col min="4620" max="4621" width="12.1296296296296" style="5" customWidth="1"/>
    <col min="4622" max="4623" width="9.75" style="5" customWidth="1"/>
    <col min="4624" max="4624" width="5.62962962962963" style="5" customWidth="1"/>
    <col min="4625" max="4861" width="9" style="5" customWidth="1"/>
    <col min="4862" max="4862" width="20.6296296296296" style="5"/>
    <col min="4863" max="4863" width="18.3796296296296" style="5" customWidth="1"/>
    <col min="4864" max="4864" width="7.87962962962963" style="5" customWidth="1"/>
    <col min="4865" max="4865" width="9.87962962962963" style="5" customWidth="1"/>
    <col min="4866" max="4866" width="4.75" style="5" customWidth="1"/>
    <col min="4867" max="4867" width="15" style="5" customWidth="1"/>
    <col min="4868" max="4868" width="6" style="5" customWidth="1"/>
    <col min="4869" max="4869" width="8.5" style="5" customWidth="1"/>
    <col min="4870" max="4870" width="6" style="5" customWidth="1"/>
    <col min="4871" max="4871" width="7.62962962962963" style="5" customWidth="1"/>
    <col min="4872" max="4873" width="6.37962962962963" style="5" customWidth="1"/>
    <col min="4874" max="4874" width="9.37962962962963" style="5" customWidth="1"/>
    <col min="4875" max="4875" width="11.1296296296296" style="5" customWidth="1"/>
    <col min="4876" max="4877" width="12.1296296296296" style="5" customWidth="1"/>
    <col min="4878" max="4879" width="9.75" style="5" customWidth="1"/>
    <col min="4880" max="4880" width="5.62962962962963" style="5" customWidth="1"/>
    <col min="4881" max="5117" width="9" style="5" customWidth="1"/>
    <col min="5118" max="5118" width="20.6296296296296" style="5"/>
    <col min="5119" max="5119" width="18.3796296296296" style="5" customWidth="1"/>
    <col min="5120" max="5120" width="7.87962962962963" style="5" customWidth="1"/>
    <col min="5121" max="5121" width="9.87962962962963" style="5" customWidth="1"/>
    <col min="5122" max="5122" width="4.75" style="5" customWidth="1"/>
    <col min="5123" max="5123" width="15" style="5" customWidth="1"/>
    <col min="5124" max="5124" width="6" style="5" customWidth="1"/>
    <col min="5125" max="5125" width="8.5" style="5" customWidth="1"/>
    <col min="5126" max="5126" width="6" style="5" customWidth="1"/>
    <col min="5127" max="5127" width="7.62962962962963" style="5" customWidth="1"/>
    <col min="5128" max="5129" width="6.37962962962963" style="5" customWidth="1"/>
    <col min="5130" max="5130" width="9.37962962962963" style="5" customWidth="1"/>
    <col min="5131" max="5131" width="11.1296296296296" style="5" customWidth="1"/>
    <col min="5132" max="5133" width="12.1296296296296" style="5" customWidth="1"/>
    <col min="5134" max="5135" width="9.75" style="5" customWidth="1"/>
    <col min="5136" max="5136" width="5.62962962962963" style="5" customWidth="1"/>
    <col min="5137" max="5373" width="9" style="5" customWidth="1"/>
    <col min="5374" max="5374" width="20.6296296296296" style="5"/>
    <col min="5375" max="5375" width="18.3796296296296" style="5" customWidth="1"/>
    <col min="5376" max="5376" width="7.87962962962963" style="5" customWidth="1"/>
    <col min="5377" max="5377" width="9.87962962962963" style="5" customWidth="1"/>
    <col min="5378" max="5378" width="4.75" style="5" customWidth="1"/>
    <col min="5379" max="5379" width="15" style="5" customWidth="1"/>
    <col min="5380" max="5380" width="6" style="5" customWidth="1"/>
    <col min="5381" max="5381" width="8.5" style="5" customWidth="1"/>
    <col min="5382" max="5382" width="6" style="5" customWidth="1"/>
    <col min="5383" max="5383" width="7.62962962962963" style="5" customWidth="1"/>
    <col min="5384" max="5385" width="6.37962962962963" style="5" customWidth="1"/>
    <col min="5386" max="5386" width="9.37962962962963" style="5" customWidth="1"/>
    <col min="5387" max="5387" width="11.1296296296296" style="5" customWidth="1"/>
    <col min="5388" max="5389" width="12.1296296296296" style="5" customWidth="1"/>
    <col min="5390" max="5391" width="9.75" style="5" customWidth="1"/>
    <col min="5392" max="5392" width="5.62962962962963" style="5" customWidth="1"/>
    <col min="5393" max="5629" width="9" style="5" customWidth="1"/>
    <col min="5630" max="5630" width="20.6296296296296" style="5"/>
    <col min="5631" max="5631" width="18.3796296296296" style="5" customWidth="1"/>
    <col min="5632" max="5632" width="7.87962962962963" style="5" customWidth="1"/>
    <col min="5633" max="5633" width="9.87962962962963" style="5" customWidth="1"/>
    <col min="5634" max="5634" width="4.75" style="5" customWidth="1"/>
    <col min="5635" max="5635" width="15" style="5" customWidth="1"/>
    <col min="5636" max="5636" width="6" style="5" customWidth="1"/>
    <col min="5637" max="5637" width="8.5" style="5" customWidth="1"/>
    <col min="5638" max="5638" width="6" style="5" customWidth="1"/>
    <col min="5639" max="5639" width="7.62962962962963" style="5" customWidth="1"/>
    <col min="5640" max="5641" width="6.37962962962963" style="5" customWidth="1"/>
    <col min="5642" max="5642" width="9.37962962962963" style="5" customWidth="1"/>
    <col min="5643" max="5643" width="11.1296296296296" style="5" customWidth="1"/>
    <col min="5644" max="5645" width="12.1296296296296" style="5" customWidth="1"/>
    <col min="5646" max="5647" width="9.75" style="5" customWidth="1"/>
    <col min="5648" max="5648" width="5.62962962962963" style="5" customWidth="1"/>
    <col min="5649" max="5885" width="9" style="5" customWidth="1"/>
    <col min="5886" max="5886" width="20.6296296296296" style="5"/>
    <col min="5887" max="5887" width="18.3796296296296" style="5" customWidth="1"/>
    <col min="5888" max="5888" width="7.87962962962963" style="5" customWidth="1"/>
    <col min="5889" max="5889" width="9.87962962962963" style="5" customWidth="1"/>
    <col min="5890" max="5890" width="4.75" style="5" customWidth="1"/>
    <col min="5891" max="5891" width="15" style="5" customWidth="1"/>
    <col min="5892" max="5892" width="6" style="5" customWidth="1"/>
    <col min="5893" max="5893" width="8.5" style="5" customWidth="1"/>
    <col min="5894" max="5894" width="6" style="5" customWidth="1"/>
    <col min="5895" max="5895" width="7.62962962962963" style="5" customWidth="1"/>
    <col min="5896" max="5897" width="6.37962962962963" style="5" customWidth="1"/>
    <col min="5898" max="5898" width="9.37962962962963" style="5" customWidth="1"/>
    <col min="5899" max="5899" width="11.1296296296296" style="5" customWidth="1"/>
    <col min="5900" max="5901" width="12.1296296296296" style="5" customWidth="1"/>
    <col min="5902" max="5903" width="9.75" style="5" customWidth="1"/>
    <col min="5904" max="5904" width="5.62962962962963" style="5" customWidth="1"/>
    <col min="5905" max="6141" width="9" style="5" customWidth="1"/>
    <col min="6142" max="6142" width="20.6296296296296" style="5"/>
    <col min="6143" max="6143" width="18.3796296296296" style="5" customWidth="1"/>
    <col min="6144" max="6144" width="7.87962962962963" style="5" customWidth="1"/>
    <col min="6145" max="6145" width="9.87962962962963" style="5" customWidth="1"/>
    <col min="6146" max="6146" width="4.75" style="5" customWidth="1"/>
    <col min="6147" max="6147" width="15" style="5" customWidth="1"/>
    <col min="6148" max="6148" width="6" style="5" customWidth="1"/>
    <col min="6149" max="6149" width="8.5" style="5" customWidth="1"/>
    <col min="6150" max="6150" width="6" style="5" customWidth="1"/>
    <col min="6151" max="6151" width="7.62962962962963" style="5" customWidth="1"/>
    <col min="6152" max="6153" width="6.37962962962963" style="5" customWidth="1"/>
    <col min="6154" max="6154" width="9.37962962962963" style="5" customWidth="1"/>
    <col min="6155" max="6155" width="11.1296296296296" style="5" customWidth="1"/>
    <col min="6156" max="6157" width="12.1296296296296" style="5" customWidth="1"/>
    <col min="6158" max="6159" width="9.75" style="5" customWidth="1"/>
    <col min="6160" max="6160" width="5.62962962962963" style="5" customWidth="1"/>
    <col min="6161" max="6397" width="9" style="5" customWidth="1"/>
    <col min="6398" max="6398" width="20.6296296296296" style="5"/>
    <col min="6399" max="6399" width="18.3796296296296" style="5" customWidth="1"/>
    <col min="6400" max="6400" width="7.87962962962963" style="5" customWidth="1"/>
    <col min="6401" max="6401" width="9.87962962962963" style="5" customWidth="1"/>
    <col min="6402" max="6402" width="4.75" style="5" customWidth="1"/>
    <col min="6403" max="6403" width="15" style="5" customWidth="1"/>
    <col min="6404" max="6404" width="6" style="5" customWidth="1"/>
    <col min="6405" max="6405" width="8.5" style="5" customWidth="1"/>
    <col min="6406" max="6406" width="6" style="5" customWidth="1"/>
    <col min="6407" max="6407" width="7.62962962962963" style="5" customWidth="1"/>
    <col min="6408" max="6409" width="6.37962962962963" style="5" customWidth="1"/>
    <col min="6410" max="6410" width="9.37962962962963" style="5" customWidth="1"/>
    <col min="6411" max="6411" width="11.1296296296296" style="5" customWidth="1"/>
    <col min="6412" max="6413" width="12.1296296296296" style="5" customWidth="1"/>
    <col min="6414" max="6415" width="9.75" style="5" customWidth="1"/>
    <col min="6416" max="6416" width="5.62962962962963" style="5" customWidth="1"/>
    <col min="6417" max="6653" width="9" style="5" customWidth="1"/>
    <col min="6654" max="6654" width="20.6296296296296" style="5"/>
    <col min="6655" max="6655" width="18.3796296296296" style="5" customWidth="1"/>
    <col min="6656" max="6656" width="7.87962962962963" style="5" customWidth="1"/>
    <col min="6657" max="6657" width="9.87962962962963" style="5" customWidth="1"/>
    <col min="6658" max="6658" width="4.75" style="5" customWidth="1"/>
    <col min="6659" max="6659" width="15" style="5" customWidth="1"/>
    <col min="6660" max="6660" width="6" style="5" customWidth="1"/>
    <col min="6661" max="6661" width="8.5" style="5" customWidth="1"/>
    <col min="6662" max="6662" width="6" style="5" customWidth="1"/>
    <col min="6663" max="6663" width="7.62962962962963" style="5" customWidth="1"/>
    <col min="6664" max="6665" width="6.37962962962963" style="5" customWidth="1"/>
    <col min="6666" max="6666" width="9.37962962962963" style="5" customWidth="1"/>
    <col min="6667" max="6667" width="11.1296296296296" style="5" customWidth="1"/>
    <col min="6668" max="6669" width="12.1296296296296" style="5" customWidth="1"/>
    <col min="6670" max="6671" width="9.75" style="5" customWidth="1"/>
    <col min="6672" max="6672" width="5.62962962962963" style="5" customWidth="1"/>
    <col min="6673" max="6909" width="9" style="5" customWidth="1"/>
    <col min="6910" max="6910" width="20.6296296296296" style="5"/>
    <col min="6911" max="6911" width="18.3796296296296" style="5" customWidth="1"/>
    <col min="6912" max="6912" width="7.87962962962963" style="5" customWidth="1"/>
    <col min="6913" max="6913" width="9.87962962962963" style="5" customWidth="1"/>
    <col min="6914" max="6914" width="4.75" style="5" customWidth="1"/>
    <col min="6915" max="6915" width="15" style="5" customWidth="1"/>
    <col min="6916" max="6916" width="6" style="5" customWidth="1"/>
    <col min="6917" max="6917" width="8.5" style="5" customWidth="1"/>
    <col min="6918" max="6918" width="6" style="5" customWidth="1"/>
    <col min="6919" max="6919" width="7.62962962962963" style="5" customWidth="1"/>
    <col min="6920" max="6921" width="6.37962962962963" style="5" customWidth="1"/>
    <col min="6922" max="6922" width="9.37962962962963" style="5" customWidth="1"/>
    <col min="6923" max="6923" width="11.1296296296296" style="5" customWidth="1"/>
    <col min="6924" max="6925" width="12.1296296296296" style="5" customWidth="1"/>
    <col min="6926" max="6927" width="9.75" style="5" customWidth="1"/>
    <col min="6928" max="6928" width="5.62962962962963" style="5" customWidth="1"/>
    <col min="6929" max="7165" width="9" style="5" customWidth="1"/>
    <col min="7166" max="7166" width="20.6296296296296" style="5"/>
    <col min="7167" max="7167" width="18.3796296296296" style="5" customWidth="1"/>
    <col min="7168" max="7168" width="7.87962962962963" style="5" customWidth="1"/>
    <col min="7169" max="7169" width="9.87962962962963" style="5" customWidth="1"/>
    <col min="7170" max="7170" width="4.75" style="5" customWidth="1"/>
    <col min="7171" max="7171" width="15" style="5" customWidth="1"/>
    <col min="7172" max="7172" width="6" style="5" customWidth="1"/>
    <col min="7173" max="7173" width="8.5" style="5" customWidth="1"/>
    <col min="7174" max="7174" width="6" style="5" customWidth="1"/>
    <col min="7175" max="7175" width="7.62962962962963" style="5" customWidth="1"/>
    <col min="7176" max="7177" width="6.37962962962963" style="5" customWidth="1"/>
    <col min="7178" max="7178" width="9.37962962962963" style="5" customWidth="1"/>
    <col min="7179" max="7179" width="11.1296296296296" style="5" customWidth="1"/>
    <col min="7180" max="7181" width="12.1296296296296" style="5" customWidth="1"/>
    <col min="7182" max="7183" width="9.75" style="5" customWidth="1"/>
    <col min="7184" max="7184" width="5.62962962962963" style="5" customWidth="1"/>
    <col min="7185" max="7421" width="9" style="5" customWidth="1"/>
    <col min="7422" max="7422" width="20.6296296296296" style="5"/>
    <col min="7423" max="7423" width="18.3796296296296" style="5" customWidth="1"/>
    <col min="7424" max="7424" width="7.87962962962963" style="5" customWidth="1"/>
    <col min="7425" max="7425" width="9.87962962962963" style="5" customWidth="1"/>
    <col min="7426" max="7426" width="4.75" style="5" customWidth="1"/>
    <col min="7427" max="7427" width="15" style="5" customWidth="1"/>
    <col min="7428" max="7428" width="6" style="5" customWidth="1"/>
    <col min="7429" max="7429" width="8.5" style="5" customWidth="1"/>
    <col min="7430" max="7430" width="6" style="5" customWidth="1"/>
    <col min="7431" max="7431" width="7.62962962962963" style="5" customWidth="1"/>
    <col min="7432" max="7433" width="6.37962962962963" style="5" customWidth="1"/>
    <col min="7434" max="7434" width="9.37962962962963" style="5" customWidth="1"/>
    <col min="7435" max="7435" width="11.1296296296296" style="5" customWidth="1"/>
    <col min="7436" max="7437" width="12.1296296296296" style="5" customWidth="1"/>
    <col min="7438" max="7439" width="9.75" style="5" customWidth="1"/>
    <col min="7440" max="7440" width="5.62962962962963" style="5" customWidth="1"/>
    <col min="7441" max="7677" width="9" style="5" customWidth="1"/>
    <col min="7678" max="7678" width="20.6296296296296" style="5"/>
    <col min="7679" max="7679" width="18.3796296296296" style="5" customWidth="1"/>
    <col min="7680" max="7680" width="7.87962962962963" style="5" customWidth="1"/>
    <col min="7681" max="7681" width="9.87962962962963" style="5" customWidth="1"/>
    <col min="7682" max="7682" width="4.75" style="5" customWidth="1"/>
    <col min="7683" max="7683" width="15" style="5" customWidth="1"/>
    <col min="7684" max="7684" width="6" style="5" customWidth="1"/>
    <col min="7685" max="7685" width="8.5" style="5" customWidth="1"/>
    <col min="7686" max="7686" width="6" style="5" customWidth="1"/>
    <col min="7687" max="7687" width="7.62962962962963" style="5" customWidth="1"/>
    <col min="7688" max="7689" width="6.37962962962963" style="5" customWidth="1"/>
    <col min="7690" max="7690" width="9.37962962962963" style="5" customWidth="1"/>
    <col min="7691" max="7691" width="11.1296296296296" style="5" customWidth="1"/>
    <col min="7692" max="7693" width="12.1296296296296" style="5" customWidth="1"/>
    <col min="7694" max="7695" width="9.75" style="5" customWidth="1"/>
    <col min="7696" max="7696" width="5.62962962962963" style="5" customWidth="1"/>
    <col min="7697" max="7933" width="9" style="5" customWidth="1"/>
    <col min="7934" max="7934" width="20.6296296296296" style="5"/>
    <col min="7935" max="7935" width="18.3796296296296" style="5" customWidth="1"/>
    <col min="7936" max="7936" width="7.87962962962963" style="5" customWidth="1"/>
    <col min="7937" max="7937" width="9.87962962962963" style="5" customWidth="1"/>
    <col min="7938" max="7938" width="4.75" style="5" customWidth="1"/>
    <col min="7939" max="7939" width="15" style="5" customWidth="1"/>
    <col min="7940" max="7940" width="6" style="5" customWidth="1"/>
    <col min="7941" max="7941" width="8.5" style="5" customWidth="1"/>
    <col min="7942" max="7942" width="6" style="5" customWidth="1"/>
    <col min="7943" max="7943" width="7.62962962962963" style="5" customWidth="1"/>
    <col min="7944" max="7945" width="6.37962962962963" style="5" customWidth="1"/>
    <col min="7946" max="7946" width="9.37962962962963" style="5" customWidth="1"/>
    <col min="7947" max="7947" width="11.1296296296296" style="5" customWidth="1"/>
    <col min="7948" max="7949" width="12.1296296296296" style="5" customWidth="1"/>
    <col min="7950" max="7951" width="9.75" style="5" customWidth="1"/>
    <col min="7952" max="7952" width="5.62962962962963" style="5" customWidth="1"/>
    <col min="7953" max="8189" width="9" style="5" customWidth="1"/>
    <col min="8190" max="8190" width="20.6296296296296" style="5"/>
    <col min="8191" max="8191" width="18.3796296296296" style="5" customWidth="1"/>
    <col min="8192" max="8192" width="7.87962962962963" style="5" customWidth="1"/>
    <col min="8193" max="8193" width="9.87962962962963" style="5" customWidth="1"/>
    <col min="8194" max="8194" width="4.75" style="5" customWidth="1"/>
    <col min="8195" max="8195" width="15" style="5" customWidth="1"/>
    <col min="8196" max="8196" width="6" style="5" customWidth="1"/>
    <col min="8197" max="8197" width="8.5" style="5" customWidth="1"/>
    <col min="8198" max="8198" width="6" style="5" customWidth="1"/>
    <col min="8199" max="8199" width="7.62962962962963" style="5" customWidth="1"/>
    <col min="8200" max="8201" width="6.37962962962963" style="5" customWidth="1"/>
    <col min="8202" max="8202" width="9.37962962962963" style="5" customWidth="1"/>
    <col min="8203" max="8203" width="11.1296296296296" style="5" customWidth="1"/>
    <col min="8204" max="8205" width="12.1296296296296" style="5" customWidth="1"/>
    <col min="8206" max="8207" width="9.75" style="5" customWidth="1"/>
    <col min="8208" max="8208" width="5.62962962962963" style="5" customWidth="1"/>
    <col min="8209" max="8445" width="9" style="5" customWidth="1"/>
    <col min="8446" max="8446" width="20.6296296296296" style="5"/>
    <col min="8447" max="8447" width="18.3796296296296" style="5" customWidth="1"/>
    <col min="8448" max="8448" width="7.87962962962963" style="5" customWidth="1"/>
    <col min="8449" max="8449" width="9.87962962962963" style="5" customWidth="1"/>
    <col min="8450" max="8450" width="4.75" style="5" customWidth="1"/>
    <col min="8451" max="8451" width="15" style="5" customWidth="1"/>
    <col min="8452" max="8452" width="6" style="5" customWidth="1"/>
    <col min="8453" max="8453" width="8.5" style="5" customWidth="1"/>
    <col min="8454" max="8454" width="6" style="5" customWidth="1"/>
    <col min="8455" max="8455" width="7.62962962962963" style="5" customWidth="1"/>
    <col min="8456" max="8457" width="6.37962962962963" style="5" customWidth="1"/>
    <col min="8458" max="8458" width="9.37962962962963" style="5" customWidth="1"/>
    <col min="8459" max="8459" width="11.1296296296296" style="5" customWidth="1"/>
    <col min="8460" max="8461" width="12.1296296296296" style="5" customWidth="1"/>
    <col min="8462" max="8463" width="9.75" style="5" customWidth="1"/>
    <col min="8464" max="8464" width="5.62962962962963" style="5" customWidth="1"/>
    <col min="8465" max="8701" width="9" style="5" customWidth="1"/>
    <col min="8702" max="8702" width="20.6296296296296" style="5"/>
    <col min="8703" max="8703" width="18.3796296296296" style="5" customWidth="1"/>
    <col min="8704" max="8704" width="7.87962962962963" style="5" customWidth="1"/>
    <col min="8705" max="8705" width="9.87962962962963" style="5" customWidth="1"/>
    <col min="8706" max="8706" width="4.75" style="5" customWidth="1"/>
    <col min="8707" max="8707" width="15" style="5" customWidth="1"/>
    <col min="8708" max="8708" width="6" style="5" customWidth="1"/>
    <col min="8709" max="8709" width="8.5" style="5" customWidth="1"/>
    <col min="8710" max="8710" width="6" style="5" customWidth="1"/>
    <col min="8711" max="8711" width="7.62962962962963" style="5" customWidth="1"/>
    <col min="8712" max="8713" width="6.37962962962963" style="5" customWidth="1"/>
    <col min="8714" max="8714" width="9.37962962962963" style="5" customWidth="1"/>
    <col min="8715" max="8715" width="11.1296296296296" style="5" customWidth="1"/>
    <col min="8716" max="8717" width="12.1296296296296" style="5" customWidth="1"/>
    <col min="8718" max="8719" width="9.75" style="5" customWidth="1"/>
    <col min="8720" max="8720" width="5.62962962962963" style="5" customWidth="1"/>
    <col min="8721" max="8957" width="9" style="5" customWidth="1"/>
    <col min="8958" max="8958" width="20.6296296296296" style="5"/>
    <col min="8959" max="8959" width="18.3796296296296" style="5" customWidth="1"/>
    <col min="8960" max="8960" width="7.87962962962963" style="5" customWidth="1"/>
    <col min="8961" max="8961" width="9.87962962962963" style="5" customWidth="1"/>
    <col min="8962" max="8962" width="4.75" style="5" customWidth="1"/>
    <col min="8963" max="8963" width="15" style="5" customWidth="1"/>
    <col min="8964" max="8964" width="6" style="5" customWidth="1"/>
    <col min="8965" max="8965" width="8.5" style="5" customWidth="1"/>
    <col min="8966" max="8966" width="6" style="5" customWidth="1"/>
    <col min="8967" max="8967" width="7.62962962962963" style="5" customWidth="1"/>
    <col min="8968" max="8969" width="6.37962962962963" style="5" customWidth="1"/>
    <col min="8970" max="8970" width="9.37962962962963" style="5" customWidth="1"/>
    <col min="8971" max="8971" width="11.1296296296296" style="5" customWidth="1"/>
    <col min="8972" max="8973" width="12.1296296296296" style="5" customWidth="1"/>
    <col min="8974" max="8975" width="9.75" style="5" customWidth="1"/>
    <col min="8976" max="8976" width="5.62962962962963" style="5" customWidth="1"/>
    <col min="8977" max="9213" width="9" style="5" customWidth="1"/>
    <col min="9214" max="9214" width="20.6296296296296" style="5"/>
    <col min="9215" max="9215" width="18.3796296296296" style="5" customWidth="1"/>
    <col min="9216" max="9216" width="7.87962962962963" style="5" customWidth="1"/>
    <col min="9217" max="9217" width="9.87962962962963" style="5" customWidth="1"/>
    <col min="9218" max="9218" width="4.75" style="5" customWidth="1"/>
    <col min="9219" max="9219" width="15" style="5" customWidth="1"/>
    <col min="9220" max="9220" width="6" style="5" customWidth="1"/>
    <col min="9221" max="9221" width="8.5" style="5" customWidth="1"/>
    <col min="9222" max="9222" width="6" style="5" customWidth="1"/>
    <col min="9223" max="9223" width="7.62962962962963" style="5" customWidth="1"/>
    <col min="9224" max="9225" width="6.37962962962963" style="5" customWidth="1"/>
    <col min="9226" max="9226" width="9.37962962962963" style="5" customWidth="1"/>
    <col min="9227" max="9227" width="11.1296296296296" style="5" customWidth="1"/>
    <col min="9228" max="9229" width="12.1296296296296" style="5" customWidth="1"/>
    <col min="9230" max="9231" width="9.75" style="5" customWidth="1"/>
    <col min="9232" max="9232" width="5.62962962962963" style="5" customWidth="1"/>
    <col min="9233" max="9469" width="9" style="5" customWidth="1"/>
    <col min="9470" max="9470" width="20.6296296296296" style="5"/>
    <col min="9471" max="9471" width="18.3796296296296" style="5" customWidth="1"/>
    <col min="9472" max="9472" width="7.87962962962963" style="5" customWidth="1"/>
    <col min="9473" max="9473" width="9.87962962962963" style="5" customWidth="1"/>
    <col min="9474" max="9474" width="4.75" style="5" customWidth="1"/>
    <col min="9475" max="9475" width="15" style="5" customWidth="1"/>
    <col min="9476" max="9476" width="6" style="5" customWidth="1"/>
    <col min="9477" max="9477" width="8.5" style="5" customWidth="1"/>
    <col min="9478" max="9478" width="6" style="5" customWidth="1"/>
    <col min="9479" max="9479" width="7.62962962962963" style="5" customWidth="1"/>
    <col min="9480" max="9481" width="6.37962962962963" style="5" customWidth="1"/>
    <col min="9482" max="9482" width="9.37962962962963" style="5" customWidth="1"/>
    <col min="9483" max="9483" width="11.1296296296296" style="5" customWidth="1"/>
    <col min="9484" max="9485" width="12.1296296296296" style="5" customWidth="1"/>
    <col min="9486" max="9487" width="9.75" style="5" customWidth="1"/>
    <col min="9488" max="9488" width="5.62962962962963" style="5" customWidth="1"/>
    <col min="9489" max="9725" width="9" style="5" customWidth="1"/>
    <col min="9726" max="9726" width="20.6296296296296" style="5"/>
    <col min="9727" max="9727" width="18.3796296296296" style="5" customWidth="1"/>
    <col min="9728" max="9728" width="7.87962962962963" style="5" customWidth="1"/>
    <col min="9729" max="9729" width="9.87962962962963" style="5" customWidth="1"/>
    <col min="9730" max="9730" width="4.75" style="5" customWidth="1"/>
    <col min="9731" max="9731" width="15" style="5" customWidth="1"/>
    <col min="9732" max="9732" width="6" style="5" customWidth="1"/>
    <col min="9733" max="9733" width="8.5" style="5" customWidth="1"/>
    <col min="9734" max="9734" width="6" style="5" customWidth="1"/>
    <col min="9735" max="9735" width="7.62962962962963" style="5" customWidth="1"/>
    <col min="9736" max="9737" width="6.37962962962963" style="5" customWidth="1"/>
    <col min="9738" max="9738" width="9.37962962962963" style="5" customWidth="1"/>
    <col min="9739" max="9739" width="11.1296296296296" style="5" customWidth="1"/>
    <col min="9740" max="9741" width="12.1296296296296" style="5" customWidth="1"/>
    <col min="9742" max="9743" width="9.75" style="5" customWidth="1"/>
    <col min="9744" max="9744" width="5.62962962962963" style="5" customWidth="1"/>
    <col min="9745" max="9981" width="9" style="5" customWidth="1"/>
    <col min="9982" max="9982" width="20.6296296296296" style="5"/>
    <col min="9983" max="9983" width="18.3796296296296" style="5" customWidth="1"/>
    <col min="9984" max="9984" width="7.87962962962963" style="5" customWidth="1"/>
    <col min="9985" max="9985" width="9.87962962962963" style="5" customWidth="1"/>
    <col min="9986" max="9986" width="4.75" style="5" customWidth="1"/>
    <col min="9987" max="9987" width="15" style="5" customWidth="1"/>
    <col min="9988" max="9988" width="6" style="5" customWidth="1"/>
    <col min="9989" max="9989" width="8.5" style="5" customWidth="1"/>
    <col min="9990" max="9990" width="6" style="5" customWidth="1"/>
    <col min="9991" max="9991" width="7.62962962962963" style="5" customWidth="1"/>
    <col min="9992" max="9993" width="6.37962962962963" style="5" customWidth="1"/>
    <col min="9994" max="9994" width="9.37962962962963" style="5" customWidth="1"/>
    <col min="9995" max="9995" width="11.1296296296296" style="5" customWidth="1"/>
    <col min="9996" max="9997" width="12.1296296296296" style="5" customWidth="1"/>
    <col min="9998" max="9999" width="9.75" style="5" customWidth="1"/>
    <col min="10000" max="10000" width="5.62962962962963" style="5" customWidth="1"/>
    <col min="10001" max="10237" width="9" style="5" customWidth="1"/>
    <col min="10238" max="10238" width="20.6296296296296" style="5"/>
    <col min="10239" max="10239" width="18.3796296296296" style="5" customWidth="1"/>
    <col min="10240" max="10240" width="7.87962962962963" style="5" customWidth="1"/>
    <col min="10241" max="10241" width="9.87962962962963" style="5" customWidth="1"/>
    <col min="10242" max="10242" width="4.75" style="5" customWidth="1"/>
    <col min="10243" max="10243" width="15" style="5" customWidth="1"/>
    <col min="10244" max="10244" width="6" style="5" customWidth="1"/>
    <col min="10245" max="10245" width="8.5" style="5" customWidth="1"/>
    <col min="10246" max="10246" width="6" style="5" customWidth="1"/>
    <col min="10247" max="10247" width="7.62962962962963" style="5" customWidth="1"/>
    <col min="10248" max="10249" width="6.37962962962963" style="5" customWidth="1"/>
    <col min="10250" max="10250" width="9.37962962962963" style="5" customWidth="1"/>
    <col min="10251" max="10251" width="11.1296296296296" style="5" customWidth="1"/>
    <col min="10252" max="10253" width="12.1296296296296" style="5" customWidth="1"/>
    <col min="10254" max="10255" width="9.75" style="5" customWidth="1"/>
    <col min="10256" max="10256" width="5.62962962962963" style="5" customWidth="1"/>
    <col min="10257" max="10493" width="9" style="5" customWidth="1"/>
    <col min="10494" max="10494" width="20.6296296296296" style="5"/>
    <col min="10495" max="10495" width="18.3796296296296" style="5" customWidth="1"/>
    <col min="10496" max="10496" width="7.87962962962963" style="5" customWidth="1"/>
    <col min="10497" max="10497" width="9.87962962962963" style="5" customWidth="1"/>
    <col min="10498" max="10498" width="4.75" style="5" customWidth="1"/>
    <col min="10499" max="10499" width="15" style="5" customWidth="1"/>
    <col min="10500" max="10500" width="6" style="5" customWidth="1"/>
    <col min="10501" max="10501" width="8.5" style="5" customWidth="1"/>
    <col min="10502" max="10502" width="6" style="5" customWidth="1"/>
    <col min="10503" max="10503" width="7.62962962962963" style="5" customWidth="1"/>
    <col min="10504" max="10505" width="6.37962962962963" style="5" customWidth="1"/>
    <col min="10506" max="10506" width="9.37962962962963" style="5" customWidth="1"/>
    <col min="10507" max="10507" width="11.1296296296296" style="5" customWidth="1"/>
    <col min="10508" max="10509" width="12.1296296296296" style="5" customWidth="1"/>
    <col min="10510" max="10511" width="9.75" style="5" customWidth="1"/>
    <col min="10512" max="10512" width="5.62962962962963" style="5" customWidth="1"/>
    <col min="10513" max="10749" width="9" style="5" customWidth="1"/>
    <col min="10750" max="10750" width="20.6296296296296" style="5"/>
    <col min="10751" max="10751" width="18.3796296296296" style="5" customWidth="1"/>
    <col min="10752" max="10752" width="7.87962962962963" style="5" customWidth="1"/>
    <col min="10753" max="10753" width="9.87962962962963" style="5" customWidth="1"/>
    <col min="10754" max="10754" width="4.75" style="5" customWidth="1"/>
    <col min="10755" max="10755" width="15" style="5" customWidth="1"/>
    <col min="10756" max="10756" width="6" style="5" customWidth="1"/>
    <col min="10757" max="10757" width="8.5" style="5" customWidth="1"/>
    <col min="10758" max="10758" width="6" style="5" customWidth="1"/>
    <col min="10759" max="10759" width="7.62962962962963" style="5" customWidth="1"/>
    <col min="10760" max="10761" width="6.37962962962963" style="5" customWidth="1"/>
    <col min="10762" max="10762" width="9.37962962962963" style="5" customWidth="1"/>
    <col min="10763" max="10763" width="11.1296296296296" style="5" customWidth="1"/>
    <col min="10764" max="10765" width="12.1296296296296" style="5" customWidth="1"/>
    <col min="10766" max="10767" width="9.75" style="5" customWidth="1"/>
    <col min="10768" max="10768" width="5.62962962962963" style="5" customWidth="1"/>
    <col min="10769" max="11005" width="9" style="5" customWidth="1"/>
    <col min="11006" max="11006" width="20.6296296296296" style="5"/>
    <col min="11007" max="11007" width="18.3796296296296" style="5" customWidth="1"/>
    <col min="11008" max="11008" width="7.87962962962963" style="5" customWidth="1"/>
    <col min="11009" max="11009" width="9.87962962962963" style="5" customWidth="1"/>
    <col min="11010" max="11010" width="4.75" style="5" customWidth="1"/>
    <col min="11011" max="11011" width="15" style="5" customWidth="1"/>
    <col min="11012" max="11012" width="6" style="5" customWidth="1"/>
    <col min="11013" max="11013" width="8.5" style="5" customWidth="1"/>
    <col min="11014" max="11014" width="6" style="5" customWidth="1"/>
    <col min="11015" max="11015" width="7.62962962962963" style="5" customWidth="1"/>
    <col min="11016" max="11017" width="6.37962962962963" style="5" customWidth="1"/>
    <col min="11018" max="11018" width="9.37962962962963" style="5" customWidth="1"/>
    <col min="11019" max="11019" width="11.1296296296296" style="5" customWidth="1"/>
    <col min="11020" max="11021" width="12.1296296296296" style="5" customWidth="1"/>
    <col min="11022" max="11023" width="9.75" style="5" customWidth="1"/>
    <col min="11024" max="11024" width="5.62962962962963" style="5" customWidth="1"/>
    <col min="11025" max="11261" width="9" style="5" customWidth="1"/>
    <col min="11262" max="11262" width="20.6296296296296" style="5"/>
    <col min="11263" max="11263" width="18.3796296296296" style="5" customWidth="1"/>
    <col min="11264" max="11264" width="7.87962962962963" style="5" customWidth="1"/>
    <col min="11265" max="11265" width="9.87962962962963" style="5" customWidth="1"/>
    <col min="11266" max="11266" width="4.75" style="5" customWidth="1"/>
    <col min="11267" max="11267" width="15" style="5" customWidth="1"/>
    <col min="11268" max="11268" width="6" style="5" customWidth="1"/>
    <col min="11269" max="11269" width="8.5" style="5" customWidth="1"/>
    <col min="11270" max="11270" width="6" style="5" customWidth="1"/>
    <col min="11271" max="11271" width="7.62962962962963" style="5" customWidth="1"/>
    <col min="11272" max="11273" width="6.37962962962963" style="5" customWidth="1"/>
    <col min="11274" max="11274" width="9.37962962962963" style="5" customWidth="1"/>
    <col min="11275" max="11275" width="11.1296296296296" style="5" customWidth="1"/>
    <col min="11276" max="11277" width="12.1296296296296" style="5" customWidth="1"/>
    <col min="11278" max="11279" width="9.75" style="5" customWidth="1"/>
    <col min="11280" max="11280" width="5.62962962962963" style="5" customWidth="1"/>
    <col min="11281" max="11517" width="9" style="5" customWidth="1"/>
    <col min="11518" max="11518" width="20.6296296296296" style="5"/>
    <col min="11519" max="11519" width="18.3796296296296" style="5" customWidth="1"/>
    <col min="11520" max="11520" width="7.87962962962963" style="5" customWidth="1"/>
    <col min="11521" max="11521" width="9.87962962962963" style="5" customWidth="1"/>
    <col min="11522" max="11522" width="4.75" style="5" customWidth="1"/>
    <col min="11523" max="11523" width="15" style="5" customWidth="1"/>
    <col min="11524" max="11524" width="6" style="5" customWidth="1"/>
    <col min="11525" max="11525" width="8.5" style="5" customWidth="1"/>
    <col min="11526" max="11526" width="6" style="5" customWidth="1"/>
    <col min="11527" max="11527" width="7.62962962962963" style="5" customWidth="1"/>
    <col min="11528" max="11529" width="6.37962962962963" style="5" customWidth="1"/>
    <col min="11530" max="11530" width="9.37962962962963" style="5" customWidth="1"/>
    <col min="11531" max="11531" width="11.1296296296296" style="5" customWidth="1"/>
    <col min="11532" max="11533" width="12.1296296296296" style="5" customWidth="1"/>
    <col min="11534" max="11535" width="9.75" style="5" customWidth="1"/>
    <col min="11536" max="11536" width="5.62962962962963" style="5" customWidth="1"/>
    <col min="11537" max="11773" width="9" style="5" customWidth="1"/>
    <col min="11774" max="11774" width="20.6296296296296" style="5"/>
    <col min="11775" max="11775" width="18.3796296296296" style="5" customWidth="1"/>
    <col min="11776" max="11776" width="7.87962962962963" style="5" customWidth="1"/>
    <col min="11777" max="11777" width="9.87962962962963" style="5" customWidth="1"/>
    <col min="11778" max="11778" width="4.75" style="5" customWidth="1"/>
    <col min="11779" max="11779" width="15" style="5" customWidth="1"/>
    <col min="11780" max="11780" width="6" style="5" customWidth="1"/>
    <col min="11781" max="11781" width="8.5" style="5" customWidth="1"/>
    <col min="11782" max="11782" width="6" style="5" customWidth="1"/>
    <col min="11783" max="11783" width="7.62962962962963" style="5" customWidth="1"/>
    <col min="11784" max="11785" width="6.37962962962963" style="5" customWidth="1"/>
    <col min="11786" max="11786" width="9.37962962962963" style="5" customWidth="1"/>
    <col min="11787" max="11787" width="11.1296296296296" style="5" customWidth="1"/>
    <col min="11788" max="11789" width="12.1296296296296" style="5" customWidth="1"/>
    <col min="11790" max="11791" width="9.75" style="5" customWidth="1"/>
    <col min="11792" max="11792" width="5.62962962962963" style="5" customWidth="1"/>
    <col min="11793" max="12029" width="9" style="5" customWidth="1"/>
    <col min="12030" max="12030" width="20.6296296296296" style="5"/>
    <col min="12031" max="12031" width="18.3796296296296" style="5" customWidth="1"/>
    <col min="12032" max="12032" width="7.87962962962963" style="5" customWidth="1"/>
    <col min="12033" max="12033" width="9.87962962962963" style="5" customWidth="1"/>
    <col min="12034" max="12034" width="4.75" style="5" customWidth="1"/>
    <col min="12035" max="12035" width="15" style="5" customWidth="1"/>
    <col min="12036" max="12036" width="6" style="5" customWidth="1"/>
    <col min="12037" max="12037" width="8.5" style="5" customWidth="1"/>
    <col min="12038" max="12038" width="6" style="5" customWidth="1"/>
    <col min="12039" max="12039" width="7.62962962962963" style="5" customWidth="1"/>
    <col min="12040" max="12041" width="6.37962962962963" style="5" customWidth="1"/>
    <col min="12042" max="12042" width="9.37962962962963" style="5" customWidth="1"/>
    <col min="12043" max="12043" width="11.1296296296296" style="5" customWidth="1"/>
    <col min="12044" max="12045" width="12.1296296296296" style="5" customWidth="1"/>
    <col min="12046" max="12047" width="9.75" style="5" customWidth="1"/>
    <col min="12048" max="12048" width="5.62962962962963" style="5" customWidth="1"/>
    <col min="12049" max="12285" width="9" style="5" customWidth="1"/>
    <col min="12286" max="12286" width="20.6296296296296" style="5"/>
    <col min="12287" max="12287" width="18.3796296296296" style="5" customWidth="1"/>
    <col min="12288" max="12288" width="7.87962962962963" style="5" customWidth="1"/>
    <col min="12289" max="12289" width="9.87962962962963" style="5" customWidth="1"/>
    <col min="12290" max="12290" width="4.75" style="5" customWidth="1"/>
    <col min="12291" max="12291" width="15" style="5" customWidth="1"/>
    <col min="12292" max="12292" width="6" style="5" customWidth="1"/>
    <col min="12293" max="12293" width="8.5" style="5" customWidth="1"/>
    <col min="12294" max="12294" width="6" style="5" customWidth="1"/>
    <col min="12295" max="12295" width="7.62962962962963" style="5" customWidth="1"/>
    <col min="12296" max="12297" width="6.37962962962963" style="5" customWidth="1"/>
    <col min="12298" max="12298" width="9.37962962962963" style="5" customWidth="1"/>
    <col min="12299" max="12299" width="11.1296296296296" style="5" customWidth="1"/>
    <col min="12300" max="12301" width="12.1296296296296" style="5" customWidth="1"/>
    <col min="12302" max="12303" width="9.75" style="5" customWidth="1"/>
    <col min="12304" max="12304" width="5.62962962962963" style="5" customWidth="1"/>
    <col min="12305" max="12541" width="9" style="5" customWidth="1"/>
    <col min="12542" max="12542" width="20.6296296296296" style="5"/>
    <col min="12543" max="12543" width="18.3796296296296" style="5" customWidth="1"/>
    <col min="12544" max="12544" width="7.87962962962963" style="5" customWidth="1"/>
    <col min="12545" max="12545" width="9.87962962962963" style="5" customWidth="1"/>
    <col min="12546" max="12546" width="4.75" style="5" customWidth="1"/>
    <col min="12547" max="12547" width="15" style="5" customWidth="1"/>
    <col min="12548" max="12548" width="6" style="5" customWidth="1"/>
    <col min="12549" max="12549" width="8.5" style="5" customWidth="1"/>
    <col min="12550" max="12550" width="6" style="5" customWidth="1"/>
    <col min="12551" max="12551" width="7.62962962962963" style="5" customWidth="1"/>
    <col min="12552" max="12553" width="6.37962962962963" style="5" customWidth="1"/>
    <col min="12554" max="12554" width="9.37962962962963" style="5" customWidth="1"/>
    <col min="12555" max="12555" width="11.1296296296296" style="5" customWidth="1"/>
    <col min="12556" max="12557" width="12.1296296296296" style="5" customWidth="1"/>
    <col min="12558" max="12559" width="9.75" style="5" customWidth="1"/>
    <col min="12560" max="12560" width="5.62962962962963" style="5" customWidth="1"/>
    <col min="12561" max="12797" width="9" style="5" customWidth="1"/>
    <col min="12798" max="12798" width="20.6296296296296" style="5"/>
    <col min="12799" max="12799" width="18.3796296296296" style="5" customWidth="1"/>
    <col min="12800" max="12800" width="7.87962962962963" style="5" customWidth="1"/>
    <col min="12801" max="12801" width="9.87962962962963" style="5" customWidth="1"/>
    <col min="12802" max="12802" width="4.75" style="5" customWidth="1"/>
    <col min="12803" max="12803" width="15" style="5" customWidth="1"/>
    <col min="12804" max="12804" width="6" style="5" customWidth="1"/>
    <col min="12805" max="12805" width="8.5" style="5" customWidth="1"/>
    <col min="12806" max="12806" width="6" style="5" customWidth="1"/>
    <col min="12807" max="12807" width="7.62962962962963" style="5" customWidth="1"/>
    <col min="12808" max="12809" width="6.37962962962963" style="5" customWidth="1"/>
    <col min="12810" max="12810" width="9.37962962962963" style="5" customWidth="1"/>
    <col min="12811" max="12811" width="11.1296296296296" style="5" customWidth="1"/>
    <col min="12812" max="12813" width="12.1296296296296" style="5" customWidth="1"/>
    <col min="12814" max="12815" width="9.75" style="5" customWidth="1"/>
    <col min="12816" max="12816" width="5.62962962962963" style="5" customWidth="1"/>
    <col min="12817" max="13053" width="9" style="5" customWidth="1"/>
    <col min="13054" max="13054" width="20.6296296296296" style="5"/>
    <col min="13055" max="13055" width="18.3796296296296" style="5" customWidth="1"/>
    <col min="13056" max="13056" width="7.87962962962963" style="5" customWidth="1"/>
    <col min="13057" max="13057" width="9.87962962962963" style="5" customWidth="1"/>
    <col min="13058" max="13058" width="4.75" style="5" customWidth="1"/>
    <col min="13059" max="13059" width="15" style="5" customWidth="1"/>
    <col min="13060" max="13060" width="6" style="5" customWidth="1"/>
    <col min="13061" max="13061" width="8.5" style="5" customWidth="1"/>
    <col min="13062" max="13062" width="6" style="5" customWidth="1"/>
    <col min="13063" max="13063" width="7.62962962962963" style="5" customWidth="1"/>
    <col min="13064" max="13065" width="6.37962962962963" style="5" customWidth="1"/>
    <col min="13066" max="13066" width="9.37962962962963" style="5" customWidth="1"/>
    <col min="13067" max="13067" width="11.1296296296296" style="5" customWidth="1"/>
    <col min="13068" max="13069" width="12.1296296296296" style="5" customWidth="1"/>
    <col min="13070" max="13071" width="9.75" style="5" customWidth="1"/>
    <col min="13072" max="13072" width="5.62962962962963" style="5" customWidth="1"/>
    <col min="13073" max="13309" width="9" style="5" customWidth="1"/>
    <col min="13310" max="13310" width="20.6296296296296" style="5"/>
    <col min="13311" max="13311" width="18.3796296296296" style="5" customWidth="1"/>
    <col min="13312" max="13312" width="7.87962962962963" style="5" customWidth="1"/>
    <col min="13313" max="13313" width="9.87962962962963" style="5" customWidth="1"/>
    <col min="13314" max="13314" width="4.75" style="5" customWidth="1"/>
    <col min="13315" max="13315" width="15" style="5" customWidth="1"/>
    <col min="13316" max="13316" width="6" style="5" customWidth="1"/>
    <col min="13317" max="13317" width="8.5" style="5" customWidth="1"/>
    <col min="13318" max="13318" width="6" style="5" customWidth="1"/>
    <col min="13319" max="13319" width="7.62962962962963" style="5" customWidth="1"/>
    <col min="13320" max="13321" width="6.37962962962963" style="5" customWidth="1"/>
    <col min="13322" max="13322" width="9.37962962962963" style="5" customWidth="1"/>
    <col min="13323" max="13323" width="11.1296296296296" style="5" customWidth="1"/>
    <col min="13324" max="13325" width="12.1296296296296" style="5" customWidth="1"/>
    <col min="13326" max="13327" width="9.75" style="5" customWidth="1"/>
    <col min="13328" max="13328" width="5.62962962962963" style="5" customWidth="1"/>
    <col min="13329" max="13565" width="9" style="5" customWidth="1"/>
    <col min="13566" max="13566" width="20.6296296296296" style="5"/>
    <col min="13567" max="13567" width="18.3796296296296" style="5" customWidth="1"/>
    <col min="13568" max="13568" width="7.87962962962963" style="5" customWidth="1"/>
    <col min="13569" max="13569" width="9.87962962962963" style="5" customWidth="1"/>
    <col min="13570" max="13570" width="4.75" style="5" customWidth="1"/>
    <col min="13571" max="13571" width="15" style="5" customWidth="1"/>
    <col min="13572" max="13572" width="6" style="5" customWidth="1"/>
    <col min="13573" max="13573" width="8.5" style="5" customWidth="1"/>
    <col min="13574" max="13574" width="6" style="5" customWidth="1"/>
    <col min="13575" max="13575" width="7.62962962962963" style="5" customWidth="1"/>
    <col min="13576" max="13577" width="6.37962962962963" style="5" customWidth="1"/>
    <col min="13578" max="13578" width="9.37962962962963" style="5" customWidth="1"/>
    <col min="13579" max="13579" width="11.1296296296296" style="5" customWidth="1"/>
    <col min="13580" max="13581" width="12.1296296296296" style="5" customWidth="1"/>
    <col min="13582" max="13583" width="9.75" style="5" customWidth="1"/>
    <col min="13584" max="13584" width="5.62962962962963" style="5" customWidth="1"/>
    <col min="13585" max="13821" width="9" style="5" customWidth="1"/>
    <col min="13822" max="13822" width="20.6296296296296" style="5"/>
    <col min="13823" max="13823" width="18.3796296296296" style="5" customWidth="1"/>
    <col min="13824" max="13824" width="7.87962962962963" style="5" customWidth="1"/>
    <col min="13825" max="13825" width="9.87962962962963" style="5" customWidth="1"/>
    <col min="13826" max="13826" width="4.75" style="5" customWidth="1"/>
    <col min="13827" max="13827" width="15" style="5" customWidth="1"/>
    <col min="13828" max="13828" width="6" style="5" customWidth="1"/>
    <col min="13829" max="13829" width="8.5" style="5" customWidth="1"/>
    <col min="13830" max="13830" width="6" style="5" customWidth="1"/>
    <col min="13831" max="13831" width="7.62962962962963" style="5" customWidth="1"/>
    <col min="13832" max="13833" width="6.37962962962963" style="5" customWidth="1"/>
    <col min="13834" max="13834" width="9.37962962962963" style="5" customWidth="1"/>
    <col min="13835" max="13835" width="11.1296296296296" style="5" customWidth="1"/>
    <col min="13836" max="13837" width="12.1296296296296" style="5" customWidth="1"/>
    <col min="13838" max="13839" width="9.75" style="5" customWidth="1"/>
    <col min="13840" max="13840" width="5.62962962962963" style="5" customWidth="1"/>
    <col min="13841" max="14077" width="9" style="5" customWidth="1"/>
    <col min="14078" max="14078" width="20.6296296296296" style="5"/>
    <col min="14079" max="14079" width="18.3796296296296" style="5" customWidth="1"/>
    <col min="14080" max="14080" width="7.87962962962963" style="5" customWidth="1"/>
    <col min="14081" max="14081" width="9.87962962962963" style="5" customWidth="1"/>
    <col min="14082" max="14082" width="4.75" style="5" customWidth="1"/>
    <col min="14083" max="14083" width="15" style="5" customWidth="1"/>
    <col min="14084" max="14084" width="6" style="5" customWidth="1"/>
    <col min="14085" max="14085" width="8.5" style="5" customWidth="1"/>
    <col min="14086" max="14086" width="6" style="5" customWidth="1"/>
    <col min="14087" max="14087" width="7.62962962962963" style="5" customWidth="1"/>
    <col min="14088" max="14089" width="6.37962962962963" style="5" customWidth="1"/>
    <col min="14090" max="14090" width="9.37962962962963" style="5" customWidth="1"/>
    <col min="14091" max="14091" width="11.1296296296296" style="5" customWidth="1"/>
    <col min="14092" max="14093" width="12.1296296296296" style="5" customWidth="1"/>
    <col min="14094" max="14095" width="9.75" style="5" customWidth="1"/>
    <col min="14096" max="14096" width="5.62962962962963" style="5" customWidth="1"/>
    <col min="14097" max="14333" width="9" style="5" customWidth="1"/>
    <col min="14334" max="14334" width="20.6296296296296" style="5"/>
    <col min="14335" max="14335" width="18.3796296296296" style="5" customWidth="1"/>
    <col min="14336" max="14336" width="7.87962962962963" style="5" customWidth="1"/>
    <col min="14337" max="14337" width="9.87962962962963" style="5" customWidth="1"/>
    <col min="14338" max="14338" width="4.75" style="5" customWidth="1"/>
    <col min="14339" max="14339" width="15" style="5" customWidth="1"/>
    <col min="14340" max="14340" width="6" style="5" customWidth="1"/>
    <col min="14341" max="14341" width="8.5" style="5" customWidth="1"/>
    <col min="14342" max="14342" width="6" style="5" customWidth="1"/>
    <col min="14343" max="14343" width="7.62962962962963" style="5" customWidth="1"/>
    <col min="14344" max="14345" width="6.37962962962963" style="5" customWidth="1"/>
    <col min="14346" max="14346" width="9.37962962962963" style="5" customWidth="1"/>
    <col min="14347" max="14347" width="11.1296296296296" style="5" customWidth="1"/>
    <col min="14348" max="14349" width="12.1296296296296" style="5" customWidth="1"/>
    <col min="14350" max="14351" width="9.75" style="5" customWidth="1"/>
    <col min="14352" max="14352" width="5.62962962962963" style="5" customWidth="1"/>
    <col min="14353" max="14589" width="9" style="5" customWidth="1"/>
    <col min="14590" max="14590" width="20.6296296296296" style="5"/>
    <col min="14591" max="14591" width="18.3796296296296" style="5" customWidth="1"/>
    <col min="14592" max="14592" width="7.87962962962963" style="5" customWidth="1"/>
    <col min="14593" max="14593" width="9.87962962962963" style="5" customWidth="1"/>
    <col min="14594" max="14594" width="4.75" style="5" customWidth="1"/>
    <col min="14595" max="14595" width="15" style="5" customWidth="1"/>
    <col min="14596" max="14596" width="6" style="5" customWidth="1"/>
    <col min="14597" max="14597" width="8.5" style="5" customWidth="1"/>
    <col min="14598" max="14598" width="6" style="5" customWidth="1"/>
    <col min="14599" max="14599" width="7.62962962962963" style="5" customWidth="1"/>
    <col min="14600" max="14601" width="6.37962962962963" style="5" customWidth="1"/>
    <col min="14602" max="14602" width="9.37962962962963" style="5" customWidth="1"/>
    <col min="14603" max="14603" width="11.1296296296296" style="5" customWidth="1"/>
    <col min="14604" max="14605" width="12.1296296296296" style="5" customWidth="1"/>
    <col min="14606" max="14607" width="9.75" style="5" customWidth="1"/>
    <col min="14608" max="14608" width="5.62962962962963" style="5" customWidth="1"/>
    <col min="14609" max="14845" width="9" style="5" customWidth="1"/>
    <col min="14846" max="14846" width="20.6296296296296" style="5"/>
    <col min="14847" max="14847" width="18.3796296296296" style="5" customWidth="1"/>
    <col min="14848" max="14848" width="7.87962962962963" style="5" customWidth="1"/>
    <col min="14849" max="14849" width="9.87962962962963" style="5" customWidth="1"/>
    <col min="14850" max="14850" width="4.75" style="5" customWidth="1"/>
    <col min="14851" max="14851" width="15" style="5" customWidth="1"/>
    <col min="14852" max="14852" width="6" style="5" customWidth="1"/>
    <col min="14853" max="14853" width="8.5" style="5" customWidth="1"/>
    <col min="14854" max="14854" width="6" style="5" customWidth="1"/>
    <col min="14855" max="14855" width="7.62962962962963" style="5" customWidth="1"/>
    <col min="14856" max="14857" width="6.37962962962963" style="5" customWidth="1"/>
    <col min="14858" max="14858" width="9.37962962962963" style="5" customWidth="1"/>
    <col min="14859" max="14859" width="11.1296296296296" style="5" customWidth="1"/>
    <col min="14860" max="14861" width="12.1296296296296" style="5" customWidth="1"/>
    <col min="14862" max="14863" width="9.75" style="5" customWidth="1"/>
    <col min="14864" max="14864" width="5.62962962962963" style="5" customWidth="1"/>
    <col min="14865" max="15101" width="9" style="5" customWidth="1"/>
    <col min="15102" max="15102" width="20.6296296296296" style="5"/>
    <col min="15103" max="15103" width="18.3796296296296" style="5" customWidth="1"/>
    <col min="15104" max="15104" width="7.87962962962963" style="5" customWidth="1"/>
    <col min="15105" max="15105" width="9.87962962962963" style="5" customWidth="1"/>
    <col min="15106" max="15106" width="4.75" style="5" customWidth="1"/>
    <col min="15107" max="15107" width="15" style="5" customWidth="1"/>
    <col min="15108" max="15108" width="6" style="5" customWidth="1"/>
    <col min="15109" max="15109" width="8.5" style="5" customWidth="1"/>
    <col min="15110" max="15110" width="6" style="5" customWidth="1"/>
    <col min="15111" max="15111" width="7.62962962962963" style="5" customWidth="1"/>
    <col min="15112" max="15113" width="6.37962962962963" style="5" customWidth="1"/>
    <col min="15114" max="15114" width="9.37962962962963" style="5" customWidth="1"/>
    <col min="15115" max="15115" width="11.1296296296296" style="5" customWidth="1"/>
    <col min="15116" max="15117" width="12.1296296296296" style="5" customWidth="1"/>
    <col min="15118" max="15119" width="9.75" style="5" customWidth="1"/>
    <col min="15120" max="15120" width="5.62962962962963" style="5" customWidth="1"/>
    <col min="15121" max="15357" width="9" style="5" customWidth="1"/>
    <col min="15358" max="15358" width="20.6296296296296" style="5"/>
    <col min="15359" max="15359" width="18.3796296296296" style="5" customWidth="1"/>
    <col min="15360" max="15360" width="7.87962962962963" style="5" customWidth="1"/>
    <col min="15361" max="15361" width="9.87962962962963" style="5" customWidth="1"/>
    <col min="15362" max="15362" width="4.75" style="5" customWidth="1"/>
    <col min="15363" max="15363" width="15" style="5" customWidth="1"/>
    <col min="15364" max="15364" width="6" style="5" customWidth="1"/>
    <col min="15365" max="15365" width="8.5" style="5" customWidth="1"/>
    <col min="15366" max="15366" width="6" style="5" customWidth="1"/>
    <col min="15367" max="15367" width="7.62962962962963" style="5" customWidth="1"/>
    <col min="15368" max="15369" width="6.37962962962963" style="5" customWidth="1"/>
    <col min="15370" max="15370" width="9.37962962962963" style="5" customWidth="1"/>
    <col min="15371" max="15371" width="11.1296296296296" style="5" customWidth="1"/>
    <col min="15372" max="15373" width="12.1296296296296" style="5" customWidth="1"/>
    <col min="15374" max="15375" width="9.75" style="5" customWidth="1"/>
    <col min="15376" max="15376" width="5.62962962962963" style="5" customWidth="1"/>
    <col min="15377" max="15613" width="9" style="5" customWidth="1"/>
    <col min="15614" max="15614" width="20.6296296296296" style="5"/>
    <col min="15615" max="15615" width="18.3796296296296" style="5" customWidth="1"/>
    <col min="15616" max="15616" width="7.87962962962963" style="5" customWidth="1"/>
    <col min="15617" max="15617" width="9.87962962962963" style="5" customWidth="1"/>
    <col min="15618" max="15618" width="4.75" style="5" customWidth="1"/>
    <col min="15619" max="15619" width="15" style="5" customWidth="1"/>
    <col min="15620" max="15620" width="6" style="5" customWidth="1"/>
    <col min="15621" max="15621" width="8.5" style="5" customWidth="1"/>
    <col min="15622" max="15622" width="6" style="5" customWidth="1"/>
    <col min="15623" max="15623" width="7.62962962962963" style="5" customWidth="1"/>
    <col min="15624" max="15625" width="6.37962962962963" style="5" customWidth="1"/>
    <col min="15626" max="15626" width="9.37962962962963" style="5" customWidth="1"/>
    <col min="15627" max="15627" width="11.1296296296296" style="5" customWidth="1"/>
    <col min="15628" max="15629" width="12.1296296296296" style="5" customWidth="1"/>
    <col min="15630" max="15631" width="9.75" style="5" customWidth="1"/>
    <col min="15632" max="15632" width="5.62962962962963" style="5" customWidth="1"/>
    <col min="15633" max="15869" width="9" style="5" customWidth="1"/>
    <col min="15870" max="15870" width="20.6296296296296" style="5"/>
    <col min="15871" max="15871" width="18.3796296296296" style="5" customWidth="1"/>
    <col min="15872" max="15872" width="7.87962962962963" style="5" customWidth="1"/>
    <col min="15873" max="15873" width="9.87962962962963" style="5" customWidth="1"/>
    <col min="15874" max="15874" width="4.75" style="5" customWidth="1"/>
    <col min="15875" max="15875" width="15" style="5" customWidth="1"/>
    <col min="15876" max="15876" width="6" style="5" customWidth="1"/>
    <col min="15877" max="15877" width="8.5" style="5" customWidth="1"/>
    <col min="15878" max="15878" width="6" style="5" customWidth="1"/>
    <col min="15879" max="15879" width="7.62962962962963" style="5" customWidth="1"/>
    <col min="15880" max="15881" width="6.37962962962963" style="5" customWidth="1"/>
    <col min="15882" max="15882" width="9.37962962962963" style="5" customWidth="1"/>
    <col min="15883" max="15883" width="11.1296296296296" style="5" customWidth="1"/>
    <col min="15884" max="15885" width="12.1296296296296" style="5" customWidth="1"/>
    <col min="15886" max="15887" width="9.75" style="5" customWidth="1"/>
    <col min="15888" max="15888" width="5.62962962962963" style="5" customWidth="1"/>
    <col min="15889" max="16125" width="9" style="5" customWidth="1"/>
    <col min="16126" max="16126" width="20.6296296296296" style="5"/>
    <col min="16127" max="16127" width="18.3796296296296" style="5" customWidth="1"/>
    <col min="16128" max="16128" width="7.87962962962963" style="5" customWidth="1"/>
    <col min="16129" max="16129" width="9.87962962962963" style="5" customWidth="1"/>
    <col min="16130" max="16130" width="4.75" style="5" customWidth="1"/>
    <col min="16131" max="16131" width="15" style="5" customWidth="1"/>
    <col min="16132" max="16132" width="6" style="5" customWidth="1"/>
    <col min="16133" max="16133" width="8.5" style="5" customWidth="1"/>
    <col min="16134" max="16134" width="6" style="5" customWidth="1"/>
    <col min="16135" max="16135" width="7.62962962962963" style="5" customWidth="1"/>
    <col min="16136" max="16137" width="6.37962962962963" style="5" customWidth="1"/>
    <col min="16138" max="16138" width="9.37962962962963" style="5" customWidth="1"/>
    <col min="16139" max="16139" width="11.1296296296296" style="5" customWidth="1"/>
    <col min="16140" max="16141" width="12.1296296296296" style="5" customWidth="1"/>
    <col min="16142" max="16143" width="9.75" style="5" customWidth="1"/>
    <col min="16144" max="16144" width="5.62962962962963" style="5" customWidth="1"/>
    <col min="16145" max="16381" width="9" style="5" customWidth="1"/>
    <col min="16382" max="16384" width="20.6296296296296" style="5"/>
  </cols>
  <sheetData>
    <row r="1" ht="22.5" customHeight="1" spans="1:254">
      <c r="A1" s="938" t="s">
        <v>167</v>
      </c>
      <c r="B1" s="938"/>
      <c r="C1" s="938"/>
      <c r="D1" s="938"/>
      <c r="E1" s="938"/>
      <c r="F1" s="938"/>
      <c r="G1" s="938"/>
      <c r="H1" s="938"/>
      <c r="I1" s="938"/>
      <c r="J1" s="938"/>
      <c r="K1" s="938"/>
      <c r="L1" s="938"/>
      <c r="M1" s="938"/>
      <c r="N1" s="938"/>
      <c r="O1" s="938"/>
      <c r="P1" s="938"/>
      <c r="Q1" s="938"/>
      <c r="R1" s="1020"/>
      <c r="S1" s="1020"/>
      <c r="T1" s="1020"/>
      <c r="U1" s="1020"/>
      <c r="V1" s="1020"/>
      <c r="W1" s="1020"/>
      <c r="X1" s="1020"/>
      <c r="Y1" s="1020"/>
      <c r="Z1" s="1020"/>
      <c r="AA1" s="1020"/>
      <c r="AB1" s="1020"/>
      <c r="AC1" s="1020"/>
      <c r="AD1" s="1020"/>
      <c r="AE1" s="1020"/>
      <c r="AF1" s="1020"/>
      <c r="AG1" s="1020"/>
      <c r="AH1" s="1020"/>
      <c r="AI1" s="1020"/>
      <c r="AJ1" s="1020"/>
      <c r="AK1" s="1020"/>
      <c r="AL1" s="1020"/>
      <c r="AM1" s="1020"/>
      <c r="AN1" s="1020"/>
      <c r="AO1" s="1020"/>
      <c r="AP1" s="1020"/>
      <c r="AQ1" s="1020"/>
      <c r="AR1" s="1020"/>
      <c r="AS1" s="1020"/>
      <c r="AT1" s="1020"/>
      <c r="AU1" s="1020"/>
      <c r="AV1" s="1020"/>
      <c r="AW1" s="1020"/>
      <c r="AX1" s="1020"/>
      <c r="AY1" s="1020"/>
      <c r="AZ1" s="1020"/>
      <c r="BA1" s="1020"/>
      <c r="BB1" s="1020"/>
      <c r="BC1" s="1020"/>
      <c r="BD1" s="1020"/>
      <c r="BE1" s="1020"/>
      <c r="BF1" s="1020"/>
      <c r="BG1" s="1020"/>
      <c r="BH1" s="1020"/>
      <c r="BI1" s="1020"/>
      <c r="BJ1" s="1020"/>
      <c r="BK1" s="1020"/>
      <c r="BL1" s="1020"/>
      <c r="BM1" s="1020"/>
      <c r="BN1" s="1020"/>
      <c r="BO1" s="1020"/>
      <c r="BP1" s="1020"/>
      <c r="BQ1" s="1020"/>
      <c r="BR1" s="1020"/>
      <c r="BS1" s="1020"/>
      <c r="BT1" s="1020"/>
      <c r="BU1" s="1020"/>
      <c r="BV1" s="1020"/>
      <c r="BW1" s="1020"/>
      <c r="BX1" s="1020"/>
      <c r="BY1" s="1020"/>
      <c r="BZ1" s="1020"/>
      <c r="CA1" s="1020"/>
      <c r="CB1" s="1020"/>
      <c r="CC1" s="1020"/>
      <c r="CD1" s="1020"/>
      <c r="CE1" s="1020"/>
      <c r="CF1" s="1020"/>
      <c r="CG1" s="1020"/>
      <c r="CH1" s="1020"/>
      <c r="CI1" s="1020"/>
      <c r="CJ1" s="1020"/>
      <c r="CK1" s="1020"/>
      <c r="CL1" s="1020"/>
      <c r="CM1" s="1020"/>
      <c r="CN1" s="1020"/>
      <c r="CO1" s="1020"/>
      <c r="CP1" s="1020"/>
      <c r="CQ1" s="1020"/>
      <c r="CR1" s="1020"/>
      <c r="CS1" s="1020"/>
      <c r="CT1" s="1020"/>
      <c r="CU1" s="1020"/>
      <c r="CV1" s="1020"/>
      <c r="CW1" s="1020"/>
      <c r="CX1" s="1020"/>
      <c r="CY1" s="1020"/>
      <c r="CZ1" s="1020"/>
      <c r="DA1" s="1020"/>
      <c r="DB1" s="1020"/>
      <c r="DC1" s="1020"/>
      <c r="DD1" s="1020"/>
      <c r="DE1" s="1020"/>
      <c r="DF1" s="1020"/>
      <c r="DG1" s="1020"/>
      <c r="DH1" s="1020"/>
      <c r="DI1" s="1020"/>
      <c r="DJ1" s="1020"/>
      <c r="DK1" s="1020"/>
      <c r="DL1" s="1020"/>
      <c r="DM1" s="1020"/>
      <c r="DN1" s="1020"/>
      <c r="DO1" s="1020"/>
      <c r="DP1" s="1020"/>
      <c r="DQ1" s="1020"/>
      <c r="DR1" s="1020"/>
      <c r="DS1" s="1020"/>
      <c r="DT1" s="1020"/>
      <c r="DU1" s="1020"/>
      <c r="DV1" s="1020"/>
      <c r="DW1" s="1020"/>
      <c r="DX1" s="1020"/>
      <c r="DY1" s="1020"/>
      <c r="DZ1" s="1020"/>
      <c r="EA1" s="1020"/>
      <c r="EB1" s="1020"/>
      <c r="EC1" s="1020"/>
      <c r="ED1" s="1020"/>
      <c r="EE1" s="1020"/>
      <c r="EF1" s="1020"/>
      <c r="EG1" s="1020"/>
      <c r="EH1" s="1020"/>
      <c r="EI1" s="1020"/>
      <c r="EJ1" s="1020"/>
      <c r="EK1" s="1020"/>
      <c r="EL1" s="1020"/>
      <c r="EM1" s="1020"/>
      <c r="EN1" s="1020"/>
      <c r="EO1" s="1020"/>
      <c r="EP1" s="1020"/>
      <c r="EQ1" s="1020"/>
      <c r="ER1" s="1020"/>
      <c r="ES1" s="1020"/>
      <c r="ET1" s="1020"/>
      <c r="EU1" s="1020"/>
      <c r="EV1" s="1020"/>
      <c r="EW1" s="1020"/>
      <c r="EX1" s="1020"/>
      <c r="EY1" s="1020"/>
      <c r="EZ1" s="1020"/>
      <c r="FA1" s="1020"/>
      <c r="FB1" s="1020"/>
      <c r="FC1" s="1020"/>
      <c r="FD1" s="1020"/>
      <c r="FE1" s="1020"/>
      <c r="FF1" s="1020"/>
      <c r="FG1" s="1020"/>
      <c r="FH1" s="1020"/>
      <c r="FI1" s="1020"/>
      <c r="FJ1" s="1020"/>
      <c r="FK1" s="1020"/>
      <c r="FL1" s="1020"/>
      <c r="FM1" s="1020"/>
      <c r="FN1" s="1020"/>
      <c r="FO1" s="1020"/>
      <c r="FP1" s="1020"/>
      <c r="FQ1" s="1020"/>
      <c r="FR1" s="1020"/>
      <c r="FS1" s="1020"/>
      <c r="FT1" s="1020"/>
      <c r="FU1" s="1020"/>
      <c r="FV1" s="1020"/>
      <c r="FW1" s="1020"/>
      <c r="FX1" s="1020"/>
      <c r="FY1" s="1020"/>
      <c r="FZ1" s="1020"/>
      <c r="GA1" s="1020"/>
      <c r="GB1" s="1020"/>
      <c r="GC1" s="1020"/>
      <c r="GD1" s="1020"/>
      <c r="GE1" s="1020"/>
      <c r="GF1" s="1020"/>
      <c r="GG1" s="1020"/>
      <c r="GH1" s="1020"/>
      <c r="GI1" s="1020"/>
      <c r="GJ1" s="1020"/>
      <c r="GK1" s="1020"/>
      <c r="GL1" s="1020"/>
      <c r="GM1" s="1020"/>
      <c r="GN1" s="1020"/>
      <c r="GO1" s="1020"/>
      <c r="GP1" s="1020"/>
      <c r="GQ1" s="1020"/>
      <c r="GR1" s="1020"/>
      <c r="GS1" s="1020"/>
      <c r="GT1" s="1020"/>
      <c r="GU1" s="1020"/>
      <c r="GV1" s="1020"/>
      <c r="GW1" s="1020"/>
      <c r="GX1" s="1020"/>
      <c r="GY1" s="1020"/>
      <c r="GZ1" s="1020"/>
      <c r="HA1" s="1020"/>
      <c r="HB1" s="1020"/>
      <c r="HC1" s="1020"/>
      <c r="HD1" s="1020"/>
      <c r="HE1" s="1020"/>
      <c r="HF1" s="1020"/>
      <c r="HG1" s="1020"/>
      <c r="HH1" s="1020"/>
      <c r="HI1" s="1020"/>
      <c r="HJ1" s="1020"/>
      <c r="HK1" s="1020"/>
      <c r="HL1" s="1020"/>
      <c r="HM1" s="1020"/>
      <c r="HN1" s="1020"/>
      <c r="HO1" s="1020"/>
      <c r="HP1" s="1020"/>
      <c r="HQ1" s="1020"/>
      <c r="HR1" s="1020"/>
      <c r="HS1" s="1020"/>
      <c r="HT1" s="1020"/>
      <c r="HU1" s="1020"/>
      <c r="HV1" s="1020"/>
      <c r="HW1" s="1020"/>
      <c r="HX1" s="1020"/>
      <c r="HY1" s="1020"/>
      <c r="HZ1" s="1020"/>
      <c r="IA1" s="1020"/>
      <c r="IB1" s="1020"/>
      <c r="IC1" s="1020"/>
      <c r="ID1" s="1020"/>
      <c r="IE1" s="1020"/>
      <c r="IF1" s="1020"/>
      <c r="IG1" s="1020"/>
      <c r="IH1" s="1020"/>
      <c r="II1" s="1020"/>
      <c r="IJ1" s="1020"/>
      <c r="IK1" s="1020"/>
      <c r="IL1" s="1020"/>
      <c r="IM1" s="1020"/>
      <c r="IN1" s="1020"/>
      <c r="IO1" s="1020"/>
      <c r="IP1" s="1020"/>
      <c r="IQ1" s="1020"/>
      <c r="IR1" s="1020"/>
      <c r="IS1" s="1020"/>
      <c r="IT1" s="1020"/>
    </row>
    <row r="2" spans="1:18">
      <c r="A2" s="150" t="s">
        <v>168</v>
      </c>
      <c r="B2" s="150"/>
      <c r="C2" s="151"/>
      <c r="D2" s="151"/>
      <c r="E2" s="151"/>
      <c r="F2" s="151"/>
      <c r="G2" s="151"/>
      <c r="H2" s="151"/>
      <c r="I2" s="178"/>
      <c r="J2" s="179"/>
      <c r="K2" s="178"/>
      <c r="L2" s="180"/>
      <c r="M2" s="180"/>
      <c r="N2" s="179"/>
      <c r="O2" s="179"/>
      <c r="P2" s="179"/>
      <c r="Q2" s="179"/>
      <c r="R2" s="179"/>
    </row>
    <row r="3" spans="1:19">
      <c r="A3" s="152" t="s">
        <v>169</v>
      </c>
      <c r="B3" s="153" t="s">
        <v>4</v>
      </c>
      <c r="C3" s="939" t="s">
        <v>5</v>
      </c>
      <c r="D3" s="155" t="s">
        <v>6</v>
      </c>
      <c r="E3" s="156" t="s">
        <v>170</v>
      </c>
      <c r="F3" s="940" t="s">
        <v>8</v>
      </c>
      <c r="G3" s="941" t="s">
        <v>9</v>
      </c>
      <c r="H3" s="941" t="s">
        <v>10</v>
      </c>
      <c r="I3" s="181" t="s">
        <v>11</v>
      </c>
      <c r="J3" s="182" t="s">
        <v>171</v>
      </c>
      <c r="K3" s="182"/>
      <c r="L3" s="183"/>
      <c r="M3" s="183"/>
      <c r="N3" s="183"/>
      <c r="O3" s="184" t="s">
        <v>43</v>
      </c>
      <c r="P3" s="184" t="s">
        <v>17</v>
      </c>
      <c r="Q3" s="184" t="s">
        <v>44</v>
      </c>
      <c r="R3" s="184" t="s">
        <v>19</v>
      </c>
      <c r="S3" s="194" t="s">
        <v>2</v>
      </c>
    </row>
    <row r="4" spans="1:19">
      <c r="A4" s="159" t="s">
        <v>172</v>
      </c>
      <c r="B4" s="160" t="s">
        <v>84</v>
      </c>
      <c r="C4" s="161" t="s">
        <v>173</v>
      </c>
      <c r="D4" s="162" t="s">
        <v>174</v>
      </c>
      <c r="E4" s="163"/>
      <c r="F4" s="161" t="s">
        <v>175</v>
      </c>
      <c r="G4" s="942" t="s">
        <v>176</v>
      </c>
      <c r="H4" s="165">
        <v>45540</v>
      </c>
      <c r="I4" s="185">
        <v>45542</v>
      </c>
      <c r="J4" s="186">
        <f>I4+4</f>
        <v>45546</v>
      </c>
      <c r="K4" s="990" t="s">
        <v>177</v>
      </c>
      <c r="L4" s="991"/>
      <c r="M4" s="991"/>
      <c r="N4" s="992"/>
      <c r="O4" s="190">
        <v>45539.4166666667</v>
      </c>
      <c r="P4" s="190">
        <v>45540.4166666667</v>
      </c>
      <c r="Q4" s="190">
        <v>45537.4166666667</v>
      </c>
      <c r="R4" s="190">
        <v>45537.625</v>
      </c>
      <c r="S4" s="195" t="s">
        <v>136</v>
      </c>
    </row>
    <row r="5" spans="1:19">
      <c r="A5" s="166" t="s">
        <v>178</v>
      </c>
      <c r="B5" s="167"/>
      <c r="C5" s="167"/>
      <c r="D5" s="167"/>
      <c r="E5" s="167"/>
      <c r="F5" s="167"/>
      <c r="G5" s="167"/>
      <c r="H5" s="167"/>
      <c r="I5" s="167"/>
      <c r="J5" s="167"/>
      <c r="K5" s="188"/>
      <c r="L5" s="188"/>
      <c r="M5" s="188"/>
      <c r="N5" s="188"/>
      <c r="O5" s="188"/>
      <c r="P5" s="188"/>
      <c r="Q5" s="188"/>
      <c r="R5" s="189"/>
      <c r="S5" s="196"/>
    </row>
    <row r="6" spans="1:19">
      <c r="A6" s="152" t="s">
        <v>169</v>
      </c>
      <c r="B6" s="153" t="s">
        <v>4</v>
      </c>
      <c r="C6" s="939" t="s">
        <v>5</v>
      </c>
      <c r="D6" s="155" t="s">
        <v>6</v>
      </c>
      <c r="E6" s="156" t="s">
        <v>170</v>
      </c>
      <c r="F6" s="940" t="s">
        <v>8</v>
      </c>
      <c r="G6" s="941" t="s">
        <v>9</v>
      </c>
      <c r="H6" s="941" t="s">
        <v>10</v>
      </c>
      <c r="I6" s="181" t="s">
        <v>11</v>
      </c>
      <c r="J6" s="182" t="s">
        <v>179</v>
      </c>
      <c r="K6" s="182" t="s">
        <v>180</v>
      </c>
      <c r="L6" s="183" t="s">
        <v>181</v>
      </c>
      <c r="M6" s="183" t="s">
        <v>182</v>
      </c>
      <c r="N6" s="183" t="s">
        <v>183</v>
      </c>
      <c r="O6" s="184" t="s">
        <v>43</v>
      </c>
      <c r="P6" s="184" t="s">
        <v>17</v>
      </c>
      <c r="Q6" s="184" t="s">
        <v>44</v>
      </c>
      <c r="R6" s="184" t="s">
        <v>19</v>
      </c>
      <c r="S6" s="196"/>
    </row>
    <row r="7" s="6" customFormat="1" spans="1:19">
      <c r="A7" s="159" t="s">
        <v>184</v>
      </c>
      <c r="B7" s="168" t="s">
        <v>185</v>
      </c>
      <c r="C7" s="161" t="s">
        <v>186</v>
      </c>
      <c r="D7" s="162" t="s">
        <v>187</v>
      </c>
      <c r="E7" s="163"/>
      <c r="F7" s="161" t="s">
        <v>186</v>
      </c>
      <c r="G7" s="942" t="s">
        <v>188</v>
      </c>
      <c r="H7" s="165">
        <v>45548</v>
      </c>
      <c r="I7" s="185">
        <v>45549</v>
      </c>
      <c r="J7" s="186">
        <f>I7+41</f>
        <v>45590</v>
      </c>
      <c r="K7" s="186">
        <f>I7+47</f>
        <v>45596</v>
      </c>
      <c r="L7" s="186">
        <f>I7+49</f>
        <v>45598</v>
      </c>
      <c r="M7" s="191">
        <f>I7+51</f>
        <v>45600</v>
      </c>
      <c r="N7" s="191">
        <f>I7+54</f>
        <v>45603</v>
      </c>
      <c r="O7" s="190">
        <v>45546.4166666667</v>
      </c>
      <c r="P7" s="190">
        <v>45547.4166666667</v>
      </c>
      <c r="Q7" s="190">
        <v>45544.4166666667</v>
      </c>
      <c r="R7" s="190">
        <v>45545.375</v>
      </c>
      <c r="S7" s="196"/>
    </row>
    <row r="8" s="6" customFormat="1" spans="1:19">
      <c r="A8" s="159" t="s">
        <v>189</v>
      </c>
      <c r="B8" s="168" t="s">
        <v>22</v>
      </c>
      <c r="C8" s="161" t="s">
        <v>190</v>
      </c>
      <c r="D8" s="162" t="s">
        <v>191</v>
      </c>
      <c r="E8" s="159"/>
      <c r="F8" s="161" t="s">
        <v>190</v>
      </c>
      <c r="G8" s="942" t="s">
        <v>192</v>
      </c>
      <c r="H8" s="165">
        <v>45555</v>
      </c>
      <c r="I8" s="185">
        <v>45559</v>
      </c>
      <c r="J8" s="186">
        <f>I8+41</f>
        <v>45600</v>
      </c>
      <c r="K8" s="186">
        <f>I8+47</f>
        <v>45606</v>
      </c>
      <c r="L8" s="186">
        <f>I8+49</f>
        <v>45608</v>
      </c>
      <c r="M8" s="191">
        <f t="shared" ref="M8:M9" si="0">I8+51</f>
        <v>45610</v>
      </c>
      <c r="N8" s="191">
        <f t="shared" ref="N8:N9" si="1">I8+54</f>
        <v>45613</v>
      </c>
      <c r="O8" s="190">
        <v>45556.4166666667</v>
      </c>
      <c r="P8" s="190">
        <v>45557.4166666667</v>
      </c>
      <c r="Q8" s="190">
        <v>45549.4166666667</v>
      </c>
      <c r="R8" s="190">
        <v>45553.375</v>
      </c>
      <c r="S8" s="196"/>
    </row>
    <row r="9" s="6" customFormat="1" spans="1:19">
      <c r="A9" s="159" t="s">
        <v>193</v>
      </c>
      <c r="B9" s="168" t="s">
        <v>26</v>
      </c>
      <c r="C9" s="161" t="s">
        <v>190</v>
      </c>
      <c r="D9" s="162" t="s">
        <v>194</v>
      </c>
      <c r="E9" s="163"/>
      <c r="F9" s="161" t="s">
        <v>190</v>
      </c>
      <c r="G9" s="942" t="s">
        <v>195</v>
      </c>
      <c r="H9" s="165">
        <v>45562</v>
      </c>
      <c r="I9" s="185">
        <v>45567</v>
      </c>
      <c r="J9" s="192">
        <f>I9+41</f>
        <v>45608</v>
      </c>
      <c r="K9" s="192">
        <f>I9+47</f>
        <v>45614</v>
      </c>
      <c r="L9" s="192">
        <f>I9+49</f>
        <v>45616</v>
      </c>
      <c r="M9" s="193">
        <f t="shared" si="0"/>
        <v>45618</v>
      </c>
      <c r="N9" s="193">
        <f t="shared" si="1"/>
        <v>45621</v>
      </c>
      <c r="O9" s="190">
        <v>45564.4166666667</v>
      </c>
      <c r="P9" s="190">
        <v>45565.4166666667</v>
      </c>
      <c r="Q9" s="190">
        <v>45561.4166666667</v>
      </c>
      <c r="R9" s="190">
        <v>45562.375</v>
      </c>
      <c r="S9" s="197"/>
    </row>
    <row r="10" spans="1:19">
      <c r="A10" s="943"/>
      <c r="B10" s="944"/>
      <c r="C10" s="944"/>
      <c r="D10" s="944"/>
      <c r="E10" s="944"/>
      <c r="F10" s="944"/>
      <c r="G10" s="944"/>
      <c r="H10" s="944"/>
      <c r="I10" s="944"/>
      <c r="J10" s="944"/>
      <c r="K10" s="993"/>
      <c r="L10" s="993"/>
      <c r="M10" s="993"/>
      <c r="N10" s="993"/>
      <c r="O10" s="994"/>
      <c r="P10" s="994"/>
      <c r="Q10" s="994"/>
      <c r="R10" s="994"/>
      <c r="S10" s="382"/>
    </row>
    <row r="11" spans="1:18">
      <c r="A11" s="150" t="s">
        <v>196</v>
      </c>
      <c r="B11" s="150"/>
      <c r="C11" s="945"/>
      <c r="D11" s="945"/>
      <c r="E11" s="945"/>
      <c r="F11" s="945"/>
      <c r="G11" s="946"/>
      <c r="H11" s="946"/>
      <c r="I11" s="946"/>
      <c r="J11" s="995"/>
      <c r="K11" s="946"/>
      <c r="L11" s="946"/>
      <c r="M11" s="946"/>
      <c r="N11" s="996"/>
      <c r="O11" s="996"/>
      <c r="P11" s="996"/>
      <c r="Q11" s="996"/>
      <c r="R11" s="1021"/>
    </row>
    <row r="12" ht="24" customHeight="1" spans="1:18">
      <c r="A12" s="947" t="s">
        <v>197</v>
      </c>
      <c r="B12" s="153" t="s">
        <v>4</v>
      </c>
      <c r="C12" s="948" t="s">
        <v>5</v>
      </c>
      <c r="D12" s="948" t="s">
        <v>6</v>
      </c>
      <c r="E12" s="949" t="s">
        <v>129</v>
      </c>
      <c r="F12" s="940" t="s">
        <v>8</v>
      </c>
      <c r="G12" s="941" t="s">
        <v>9</v>
      </c>
      <c r="H12" s="941" t="s">
        <v>10</v>
      </c>
      <c r="I12" s="181" t="s">
        <v>11</v>
      </c>
      <c r="J12" s="997" t="s">
        <v>198</v>
      </c>
      <c r="K12" s="182" t="s">
        <v>199</v>
      </c>
      <c r="L12" s="183" t="s">
        <v>200</v>
      </c>
      <c r="M12" s="183" t="s">
        <v>201</v>
      </c>
      <c r="N12" s="998" t="s">
        <v>43</v>
      </c>
      <c r="O12" s="184" t="s">
        <v>17</v>
      </c>
      <c r="P12" s="999" t="s">
        <v>44</v>
      </c>
      <c r="Q12" s="1022" t="s">
        <v>19</v>
      </c>
      <c r="R12" s="194" t="s">
        <v>2</v>
      </c>
    </row>
    <row r="13" s="6" customFormat="1" ht="16.5" customHeight="1" spans="1:18">
      <c r="A13" s="159" t="s">
        <v>202</v>
      </c>
      <c r="B13" s="168" t="s">
        <v>46</v>
      </c>
      <c r="C13" s="161" t="s">
        <v>203</v>
      </c>
      <c r="D13" s="162" t="s">
        <v>204</v>
      </c>
      <c r="E13" s="950"/>
      <c r="F13" s="161" t="s">
        <v>205</v>
      </c>
      <c r="G13" s="951" t="s">
        <v>176</v>
      </c>
      <c r="H13" s="165">
        <v>45540</v>
      </c>
      <c r="I13" s="1000">
        <v>45545</v>
      </c>
      <c r="J13" s="1001">
        <f>I13+36</f>
        <v>45581</v>
      </c>
      <c r="K13" s="1002">
        <f>I13+39</f>
        <v>45584</v>
      </c>
      <c r="L13" s="1002">
        <f>I13+41</f>
        <v>45586</v>
      </c>
      <c r="M13" s="1002">
        <f>I13+46</f>
        <v>45591</v>
      </c>
      <c r="N13" s="1003">
        <v>45537.4166666667</v>
      </c>
      <c r="O13" s="1003">
        <v>45538.4166666667</v>
      </c>
      <c r="P13" s="1004" t="s">
        <v>51</v>
      </c>
      <c r="Q13" s="1005">
        <v>45534.375</v>
      </c>
      <c r="R13" s="1023" t="s">
        <v>206</v>
      </c>
    </row>
    <row r="14" s="6" customFormat="1" ht="16.5" customHeight="1" spans="1:18">
      <c r="A14" s="159" t="s">
        <v>207</v>
      </c>
      <c r="B14" s="168" t="s">
        <v>46</v>
      </c>
      <c r="C14" s="161" t="s">
        <v>208</v>
      </c>
      <c r="D14" s="162" t="s">
        <v>209</v>
      </c>
      <c r="E14" s="952"/>
      <c r="F14" s="161" t="s">
        <v>210</v>
      </c>
      <c r="G14" s="951" t="s">
        <v>188</v>
      </c>
      <c r="H14" s="165">
        <v>45547</v>
      </c>
      <c r="I14" s="1000">
        <v>45554</v>
      </c>
      <c r="J14" s="1001">
        <f>I14+36</f>
        <v>45590</v>
      </c>
      <c r="K14" s="1002">
        <f>I14+39</f>
        <v>45593</v>
      </c>
      <c r="L14" s="1002">
        <f>I14+41</f>
        <v>45595</v>
      </c>
      <c r="M14" s="1002">
        <f>I14+46</f>
        <v>45600</v>
      </c>
      <c r="N14" s="1003">
        <v>45547.4166666667</v>
      </c>
      <c r="O14" s="1003">
        <v>45548.4166666667</v>
      </c>
      <c r="P14" s="1004" t="s">
        <v>51</v>
      </c>
      <c r="Q14" s="1024">
        <v>45545.375</v>
      </c>
      <c r="R14" s="1025"/>
    </row>
    <row r="15" s="6" customFormat="1" spans="1:18">
      <c r="A15" s="159" t="s">
        <v>211</v>
      </c>
      <c r="B15" s="168" t="s">
        <v>46</v>
      </c>
      <c r="C15" s="161" t="s">
        <v>212</v>
      </c>
      <c r="D15" s="162" t="s">
        <v>213</v>
      </c>
      <c r="E15" s="952"/>
      <c r="F15" s="161" t="s">
        <v>214</v>
      </c>
      <c r="G15" s="951" t="s">
        <v>192</v>
      </c>
      <c r="H15" s="165">
        <v>45554</v>
      </c>
      <c r="I15" s="1000">
        <v>45557</v>
      </c>
      <c r="J15" s="1001">
        <f>I15+36</f>
        <v>45593</v>
      </c>
      <c r="K15" s="1002">
        <f>I15+39</f>
        <v>45596</v>
      </c>
      <c r="L15" s="1002">
        <f>I15+41</f>
        <v>45598</v>
      </c>
      <c r="M15" s="1002">
        <f>I15+46</f>
        <v>45603</v>
      </c>
      <c r="N15" s="1003">
        <v>45554.4166666667</v>
      </c>
      <c r="O15" s="1003">
        <v>45555.4166666667</v>
      </c>
      <c r="P15" s="1004" t="s">
        <v>51</v>
      </c>
      <c r="Q15" s="1024">
        <v>45549.375</v>
      </c>
      <c r="R15" s="1026"/>
    </row>
    <row r="16" s="6" customFormat="1" spans="1:18">
      <c r="A16" s="159" t="s">
        <v>215</v>
      </c>
      <c r="B16" s="168" t="s">
        <v>46</v>
      </c>
      <c r="C16" s="161" t="s">
        <v>216</v>
      </c>
      <c r="D16" s="162" t="s">
        <v>217</v>
      </c>
      <c r="E16" s="953"/>
      <c r="F16" s="161" t="s">
        <v>218</v>
      </c>
      <c r="G16" s="951" t="s">
        <v>195</v>
      </c>
      <c r="H16" s="165">
        <v>45561</v>
      </c>
      <c r="I16" s="1000">
        <v>45561</v>
      </c>
      <c r="J16" s="1001">
        <f>I16+36</f>
        <v>45597</v>
      </c>
      <c r="K16" s="1002">
        <f>I16+39</f>
        <v>45600</v>
      </c>
      <c r="L16" s="1002">
        <f>I16+41</f>
        <v>45602</v>
      </c>
      <c r="M16" s="1002">
        <f>I16+46</f>
        <v>45607</v>
      </c>
      <c r="N16" s="1005">
        <v>45558.4166666667</v>
      </c>
      <c r="O16" s="1005">
        <v>45559.4166666667</v>
      </c>
      <c r="P16" s="1004" t="s">
        <v>51</v>
      </c>
      <c r="Q16" s="1005">
        <v>45555.375</v>
      </c>
      <c r="R16" s="1026"/>
    </row>
    <row r="17" s="6" customFormat="1" spans="1:18">
      <c r="A17" s="159"/>
      <c r="B17" s="168"/>
      <c r="C17" s="161"/>
      <c r="D17" s="162"/>
      <c r="E17" s="953"/>
      <c r="F17" s="161"/>
      <c r="G17" s="951"/>
      <c r="H17" s="165"/>
      <c r="I17" s="1000"/>
      <c r="J17" s="1001"/>
      <c r="K17" s="1002"/>
      <c r="L17" s="1002"/>
      <c r="M17" s="1002"/>
      <c r="N17" s="1005"/>
      <c r="O17" s="1005"/>
      <c r="P17" s="1004"/>
      <c r="Q17" s="1005"/>
      <c r="R17" s="1027"/>
    </row>
    <row r="18" s="6" customFormat="1" spans="1:18">
      <c r="A18" s="954"/>
      <c r="B18" s="955"/>
      <c r="C18" s="956"/>
      <c r="D18" s="957"/>
      <c r="E18" s="958"/>
      <c r="F18" s="956"/>
      <c r="G18" s="959"/>
      <c r="H18" s="960"/>
      <c r="I18" s="1006"/>
      <c r="J18" s="1007"/>
      <c r="K18" s="1007"/>
      <c r="L18" s="1007"/>
      <c r="M18" s="1007"/>
      <c r="N18" s="1008"/>
      <c r="O18" s="1008"/>
      <c r="P18" s="1009"/>
      <c r="Q18" s="1008"/>
      <c r="R18" s="994"/>
    </row>
    <row r="19" spans="1:18">
      <c r="A19" s="961" t="s">
        <v>219</v>
      </c>
      <c r="B19" s="945"/>
      <c r="C19" s="945"/>
      <c r="D19" s="945"/>
      <c r="E19" s="945"/>
      <c r="F19" s="945"/>
      <c r="G19" s="946"/>
      <c r="H19" s="946"/>
      <c r="I19" s="946"/>
      <c r="J19" s="995"/>
      <c r="K19" s="946"/>
      <c r="L19" s="946"/>
      <c r="M19" s="946"/>
      <c r="N19" s="996"/>
      <c r="O19" s="996"/>
      <c r="P19" s="996"/>
      <c r="Q19" s="996"/>
      <c r="R19" s="194" t="s">
        <v>2</v>
      </c>
    </row>
    <row r="20" s="934" customFormat="1" spans="1:18">
      <c r="A20" s="152" t="s">
        <v>169</v>
      </c>
      <c r="B20" s="153" t="s">
        <v>4</v>
      </c>
      <c r="C20" s="939" t="s">
        <v>5</v>
      </c>
      <c r="D20" s="962" t="s">
        <v>6</v>
      </c>
      <c r="E20" s="156" t="s">
        <v>7</v>
      </c>
      <c r="F20" s="940" t="s">
        <v>8</v>
      </c>
      <c r="G20" s="941" t="s">
        <v>9</v>
      </c>
      <c r="H20" s="941" t="s">
        <v>10</v>
      </c>
      <c r="I20" s="181" t="s">
        <v>11</v>
      </c>
      <c r="J20" s="182" t="s">
        <v>220</v>
      </c>
      <c r="K20" s="182" t="s">
        <v>221</v>
      </c>
      <c r="L20" s="183" t="s">
        <v>222</v>
      </c>
      <c r="M20" s="183" t="s">
        <v>223</v>
      </c>
      <c r="N20" s="184" t="s">
        <v>43</v>
      </c>
      <c r="O20" s="184" t="s">
        <v>17</v>
      </c>
      <c r="P20" s="184" t="s">
        <v>44</v>
      </c>
      <c r="Q20" s="184" t="s">
        <v>19</v>
      </c>
      <c r="R20" s="1028" t="s">
        <v>206</v>
      </c>
    </row>
    <row r="21" s="934" customFormat="1" spans="1:18">
      <c r="A21" s="159" t="s">
        <v>224</v>
      </c>
      <c r="B21" s="168" t="s">
        <v>225</v>
      </c>
      <c r="C21" s="161" t="s">
        <v>226</v>
      </c>
      <c r="D21" s="162" t="s">
        <v>227</v>
      </c>
      <c r="E21" s="963"/>
      <c r="F21" s="161" t="s">
        <v>226</v>
      </c>
      <c r="G21" s="942" t="s">
        <v>176</v>
      </c>
      <c r="H21" s="964">
        <v>45538</v>
      </c>
      <c r="I21" s="1000">
        <v>45544</v>
      </c>
      <c r="J21" s="193">
        <f>I21+44</f>
        <v>45588</v>
      </c>
      <c r="K21" s="193">
        <f>I21+48</f>
        <v>45592</v>
      </c>
      <c r="L21" s="193">
        <f>I21+51</f>
        <v>45595</v>
      </c>
      <c r="M21" s="193">
        <f>I21+52</f>
        <v>45596</v>
      </c>
      <c r="N21" s="377">
        <v>45539.4166666667</v>
      </c>
      <c r="O21" s="377">
        <v>45540.4166666667</v>
      </c>
      <c r="P21" s="377">
        <v>45537.4166666667</v>
      </c>
      <c r="Q21" s="377">
        <v>45538.375</v>
      </c>
      <c r="R21" s="1029"/>
    </row>
    <row r="22" s="934" customFormat="1" spans="1:18">
      <c r="A22" s="159" t="s">
        <v>228</v>
      </c>
      <c r="B22" s="168" t="s">
        <v>22</v>
      </c>
      <c r="C22" s="161" t="s">
        <v>229</v>
      </c>
      <c r="D22" s="162" t="s">
        <v>230</v>
      </c>
      <c r="E22" s="963"/>
      <c r="F22" s="161" t="s">
        <v>229</v>
      </c>
      <c r="G22" s="942" t="s">
        <v>188</v>
      </c>
      <c r="H22" s="964">
        <v>45545</v>
      </c>
      <c r="I22" s="1000">
        <v>45553</v>
      </c>
      <c r="J22" s="193">
        <f>I22+44</f>
        <v>45597</v>
      </c>
      <c r="K22" s="193">
        <f>I22+48</f>
        <v>45601</v>
      </c>
      <c r="L22" s="193">
        <f>I22+51</f>
        <v>45604</v>
      </c>
      <c r="M22" s="193">
        <f>I22+52</f>
        <v>45605</v>
      </c>
      <c r="N22" s="377">
        <v>45548.4166666667</v>
      </c>
      <c r="O22" s="377">
        <v>45549.4166666667</v>
      </c>
      <c r="P22" s="378">
        <v>45546.4166666667</v>
      </c>
      <c r="Q22" s="378">
        <v>45547.375</v>
      </c>
      <c r="R22" s="1029"/>
    </row>
    <row r="23" s="934" customFormat="1" spans="1:18">
      <c r="A23" s="159" t="s">
        <v>231</v>
      </c>
      <c r="B23" s="168" t="s">
        <v>22</v>
      </c>
      <c r="C23" s="161" t="s">
        <v>232</v>
      </c>
      <c r="D23" s="162" t="s">
        <v>233</v>
      </c>
      <c r="E23" s="963"/>
      <c r="F23" s="161" t="s">
        <v>232</v>
      </c>
      <c r="G23" s="942" t="s">
        <v>192</v>
      </c>
      <c r="H23" s="964">
        <v>45552</v>
      </c>
      <c r="I23" s="1000">
        <v>45561</v>
      </c>
      <c r="J23" s="193">
        <f>I23+44</f>
        <v>45605</v>
      </c>
      <c r="K23" s="193">
        <f>I23+48</f>
        <v>45609</v>
      </c>
      <c r="L23" s="193">
        <f>I23+51</f>
        <v>45612</v>
      </c>
      <c r="M23" s="193">
        <f>I23+52</f>
        <v>45613</v>
      </c>
      <c r="N23" s="377">
        <v>45558.4166666667</v>
      </c>
      <c r="O23" s="377">
        <v>45559.4166666667</v>
      </c>
      <c r="P23" s="377">
        <v>45554.4166666667</v>
      </c>
      <c r="Q23" s="377">
        <v>45555.375</v>
      </c>
      <c r="R23" s="1029"/>
    </row>
    <row r="24" s="934" customFormat="1" spans="1:18">
      <c r="A24" s="159" t="s">
        <v>234</v>
      </c>
      <c r="B24" s="168" t="s">
        <v>84</v>
      </c>
      <c r="C24" s="161" t="s">
        <v>235</v>
      </c>
      <c r="D24" s="162" t="s">
        <v>236</v>
      </c>
      <c r="E24" s="963"/>
      <c r="F24" s="161" t="s">
        <v>235</v>
      </c>
      <c r="G24" s="942" t="s">
        <v>237</v>
      </c>
      <c r="H24" s="964">
        <v>45566</v>
      </c>
      <c r="I24" s="1010">
        <v>45566</v>
      </c>
      <c r="J24" s="193">
        <f>I24+44</f>
        <v>45610</v>
      </c>
      <c r="K24" s="193">
        <f>I24+48</f>
        <v>45614</v>
      </c>
      <c r="L24" s="193">
        <f>I24+51</f>
        <v>45617</v>
      </c>
      <c r="M24" s="193">
        <f>I24+52</f>
        <v>45618</v>
      </c>
      <c r="N24" s="377">
        <v>45563.4166666667</v>
      </c>
      <c r="O24" s="378">
        <v>45564.4166666667</v>
      </c>
      <c r="P24" s="378">
        <v>45559.4166666667</v>
      </c>
      <c r="Q24" s="378">
        <v>45562.375</v>
      </c>
      <c r="R24" s="1029"/>
    </row>
    <row r="25" s="934" customFormat="1" spans="1:18">
      <c r="A25" s="159"/>
      <c r="B25" s="168"/>
      <c r="C25" s="161"/>
      <c r="D25" s="162"/>
      <c r="E25" s="965"/>
      <c r="F25" s="161"/>
      <c r="G25" s="942"/>
      <c r="H25" s="964"/>
      <c r="I25" s="1010"/>
      <c r="J25" s="193"/>
      <c r="K25" s="193"/>
      <c r="L25" s="193"/>
      <c r="M25" s="193"/>
      <c r="N25" s="369"/>
      <c r="O25" s="369"/>
      <c r="P25" s="369"/>
      <c r="Q25" s="369"/>
      <c r="R25" s="1030"/>
    </row>
    <row r="26" spans="1:17">
      <c r="A26" s="966"/>
      <c r="B26" s="967"/>
      <c r="C26" s="968"/>
      <c r="D26" s="968"/>
      <c r="E26" s="969"/>
      <c r="F26" s="970"/>
      <c r="G26" s="971"/>
      <c r="H26" s="971"/>
      <c r="I26" s="1011"/>
      <c r="J26" s="1012"/>
      <c r="K26" s="1012"/>
      <c r="L26" s="1012"/>
      <c r="M26" s="1012"/>
      <c r="N26" s="1012"/>
      <c r="O26" s="1013"/>
      <c r="P26" s="1013"/>
      <c r="Q26" s="1031"/>
    </row>
    <row r="27" spans="1:17">
      <c r="A27" s="972" t="s">
        <v>238</v>
      </c>
      <c r="B27" s="972"/>
      <c r="C27" s="972"/>
      <c r="D27" s="973"/>
      <c r="E27" s="973"/>
      <c r="F27" s="973"/>
      <c r="G27" s="974"/>
      <c r="H27" s="974"/>
      <c r="I27" s="974"/>
      <c r="J27" s="1014"/>
      <c r="K27" s="974"/>
      <c r="L27" s="974"/>
      <c r="M27" s="974"/>
      <c r="N27" s="1014"/>
      <c r="O27" s="1014"/>
      <c r="P27" s="1014"/>
      <c r="Q27" s="179"/>
    </row>
    <row r="28" spans="1:19">
      <c r="A28" s="975" t="s">
        <v>239</v>
      </c>
      <c r="B28" s="976" t="s">
        <v>4</v>
      </c>
      <c r="C28" s="976" t="s">
        <v>5</v>
      </c>
      <c r="D28" s="155" t="s">
        <v>6</v>
      </c>
      <c r="E28" s="977" t="s">
        <v>7</v>
      </c>
      <c r="F28" s="978" t="s">
        <v>8</v>
      </c>
      <c r="G28" s="941" t="s">
        <v>9</v>
      </c>
      <c r="H28" s="941" t="s">
        <v>10</v>
      </c>
      <c r="I28" s="978" t="s">
        <v>11</v>
      </c>
      <c r="J28" s="1015" t="s">
        <v>240</v>
      </c>
      <c r="K28" s="1015" t="s">
        <v>241</v>
      </c>
      <c r="L28" s="1015" t="s">
        <v>242</v>
      </c>
      <c r="M28" s="1015" t="s">
        <v>243</v>
      </c>
      <c r="N28" s="1015" t="s">
        <v>244</v>
      </c>
      <c r="O28" s="1016" t="s">
        <v>43</v>
      </c>
      <c r="P28" s="1017" t="s">
        <v>17</v>
      </c>
      <c r="Q28" s="1032" t="s">
        <v>44</v>
      </c>
      <c r="R28" s="1033" t="s">
        <v>19</v>
      </c>
      <c r="S28" s="1034" t="s">
        <v>2</v>
      </c>
    </row>
    <row r="29" spans="1:19">
      <c r="A29" s="159" t="s">
        <v>245</v>
      </c>
      <c r="B29" s="168" t="s">
        <v>46</v>
      </c>
      <c r="C29" s="161" t="s">
        <v>246</v>
      </c>
      <c r="D29" s="162" t="s">
        <v>247</v>
      </c>
      <c r="E29" s="979"/>
      <c r="F29" s="161" t="s">
        <v>248</v>
      </c>
      <c r="G29" s="980" t="s">
        <v>188</v>
      </c>
      <c r="H29" s="964">
        <v>45545</v>
      </c>
      <c r="I29" s="1010">
        <v>45549</v>
      </c>
      <c r="J29" s="192">
        <f>I29+31</f>
        <v>45580</v>
      </c>
      <c r="K29" s="192">
        <f>I29+33</f>
        <v>45582</v>
      </c>
      <c r="L29" s="192">
        <f>I29+39</f>
        <v>45588</v>
      </c>
      <c r="M29" s="192">
        <f>I29+41</f>
        <v>45590</v>
      </c>
      <c r="N29" s="192">
        <f>I29+43</f>
        <v>45592</v>
      </c>
      <c r="O29" s="1005">
        <v>45544.4166666667</v>
      </c>
      <c r="P29" s="1018">
        <v>45545.4166666667</v>
      </c>
      <c r="Q29" s="1035" t="s">
        <v>51</v>
      </c>
      <c r="R29" s="368">
        <v>45541.375</v>
      </c>
      <c r="S29" s="1036" t="s">
        <v>206</v>
      </c>
    </row>
    <row r="30" spans="1:19">
      <c r="A30" s="159" t="s">
        <v>249</v>
      </c>
      <c r="B30" s="168" t="s">
        <v>46</v>
      </c>
      <c r="C30" s="161" t="s">
        <v>250</v>
      </c>
      <c r="D30" s="162" t="s">
        <v>251</v>
      </c>
      <c r="E30" s="979"/>
      <c r="F30" s="161" t="s">
        <v>252</v>
      </c>
      <c r="G30" s="980" t="s">
        <v>192</v>
      </c>
      <c r="H30" s="964">
        <v>45552</v>
      </c>
      <c r="I30" s="1010">
        <v>45553</v>
      </c>
      <c r="J30" s="192">
        <f>I30+31</f>
        <v>45584</v>
      </c>
      <c r="K30" s="192">
        <f>I30+33</f>
        <v>45586</v>
      </c>
      <c r="L30" s="192">
        <f>I30+39</f>
        <v>45592</v>
      </c>
      <c r="M30" s="192">
        <f>I30+41</f>
        <v>45594</v>
      </c>
      <c r="N30" s="192">
        <f>I30+43</f>
        <v>45596</v>
      </c>
      <c r="O30" s="1005">
        <v>45549.4166666667</v>
      </c>
      <c r="P30" s="1018">
        <v>45550.4166666667</v>
      </c>
      <c r="Q30" s="1035" t="s">
        <v>51</v>
      </c>
      <c r="R30" s="368">
        <v>45548.375</v>
      </c>
      <c r="S30" s="196"/>
    </row>
    <row r="31" s="935" customFormat="1" ht="14.25" customHeight="1" spans="1:19">
      <c r="A31" s="159" t="s">
        <v>253</v>
      </c>
      <c r="B31" s="168" t="s">
        <v>46</v>
      </c>
      <c r="C31" s="161" t="s">
        <v>254</v>
      </c>
      <c r="D31" s="162" t="s">
        <v>255</v>
      </c>
      <c r="E31" s="979"/>
      <c r="F31" s="161" t="s">
        <v>256</v>
      </c>
      <c r="G31" s="980" t="s">
        <v>195</v>
      </c>
      <c r="H31" s="964">
        <v>45559</v>
      </c>
      <c r="I31" s="1010">
        <v>45560</v>
      </c>
      <c r="J31" s="192">
        <f>I31+31</f>
        <v>45591</v>
      </c>
      <c r="K31" s="192">
        <f>I31+33</f>
        <v>45593</v>
      </c>
      <c r="L31" s="192">
        <f>I31+39</f>
        <v>45599</v>
      </c>
      <c r="M31" s="192">
        <f>I31+41</f>
        <v>45601</v>
      </c>
      <c r="N31" s="192">
        <f>I31+43</f>
        <v>45603</v>
      </c>
      <c r="O31" s="1005">
        <v>45556.4166666667</v>
      </c>
      <c r="P31" s="1018">
        <v>45558.4166666667</v>
      </c>
      <c r="Q31" s="1035" t="s">
        <v>51</v>
      </c>
      <c r="R31" s="368">
        <v>45555.375</v>
      </c>
      <c r="S31" s="196"/>
    </row>
    <row r="32" s="934" customFormat="1" ht="14.25" customHeight="1" spans="1:19">
      <c r="A32" s="159"/>
      <c r="B32" s="168"/>
      <c r="C32" s="161"/>
      <c r="D32" s="162"/>
      <c r="E32" s="979"/>
      <c r="F32" s="161"/>
      <c r="G32" s="981"/>
      <c r="H32" s="964"/>
      <c r="I32" s="1010"/>
      <c r="J32" s="192"/>
      <c r="K32" s="192"/>
      <c r="L32" s="192"/>
      <c r="M32" s="192"/>
      <c r="N32" s="192"/>
      <c r="O32" s="1005"/>
      <c r="P32" s="1003"/>
      <c r="Q32" s="1003"/>
      <c r="R32" s="378"/>
      <c r="S32" s="197"/>
    </row>
    <row r="33" spans="1:16">
      <c r="A33" s="982"/>
      <c r="B33" s="983"/>
      <c r="C33" s="983"/>
      <c r="D33" s="983"/>
      <c r="E33" s="983"/>
      <c r="F33" s="983"/>
      <c r="G33" s="984"/>
      <c r="H33" s="984"/>
      <c r="J33" s="5"/>
      <c r="O33" s="983"/>
      <c r="P33" s="983"/>
    </row>
    <row r="34" spans="1:1">
      <c r="A34" s="5" t="s">
        <v>149</v>
      </c>
    </row>
    <row r="35" spans="1:1">
      <c r="A35" s="5" t="s">
        <v>150</v>
      </c>
    </row>
    <row r="36" spans="1:1">
      <c r="A36" s="5" t="s">
        <v>257</v>
      </c>
    </row>
    <row r="37" spans="1:9">
      <c r="A37" s="985" t="s">
        <v>152</v>
      </c>
      <c r="I37" s="1019"/>
    </row>
    <row r="38" spans="1:9">
      <c r="A38" s="5" t="s">
        <v>153</v>
      </c>
      <c r="I38" s="1019"/>
    </row>
    <row r="39" spans="1:9">
      <c r="A39" s="986" t="s">
        <v>154</v>
      </c>
      <c r="B39" s="986"/>
      <c r="C39" s="986"/>
      <c r="I39" s="1019"/>
    </row>
    <row r="40" spans="1:4">
      <c r="A40" s="987" t="s">
        <v>258</v>
      </c>
      <c r="B40" s="987"/>
      <c r="C40" s="988"/>
      <c r="D40" s="989"/>
    </row>
    <row r="41" spans="1:4">
      <c r="A41" s="987" t="s">
        <v>259</v>
      </c>
      <c r="B41" s="987"/>
      <c r="C41" s="988"/>
      <c r="D41" s="989"/>
    </row>
    <row r="42" spans="1:4">
      <c r="A42" s="987" t="s">
        <v>260</v>
      </c>
      <c r="B42" s="987"/>
      <c r="C42" s="988"/>
      <c r="D42" s="989"/>
    </row>
    <row r="43" spans="1:4">
      <c r="A43" s="987" t="s">
        <v>261</v>
      </c>
      <c r="B43" s="987"/>
      <c r="C43" s="988"/>
      <c r="D43" s="989"/>
    </row>
    <row r="44" spans="1:4">
      <c r="A44" s="987" t="s">
        <v>262</v>
      </c>
      <c r="B44" s="987"/>
      <c r="C44" s="988"/>
      <c r="D44" s="989"/>
    </row>
    <row r="45" spans="1:4">
      <c r="A45" s="987" t="s">
        <v>260</v>
      </c>
      <c r="B45" s="987"/>
      <c r="C45" s="988"/>
      <c r="D45" s="989"/>
    </row>
    <row r="46" spans="1:4">
      <c r="A46" s="987" t="s">
        <v>263</v>
      </c>
      <c r="B46" s="987"/>
      <c r="C46" s="988"/>
      <c r="D46" s="989"/>
    </row>
    <row r="47" spans="1:4">
      <c r="A47" s="987" t="s">
        <v>264</v>
      </c>
      <c r="B47" s="987"/>
      <c r="C47" s="988"/>
      <c r="D47" s="989"/>
    </row>
    <row r="48" spans="1:4">
      <c r="A48" s="987" t="s">
        <v>265</v>
      </c>
      <c r="B48" s="987"/>
      <c r="C48" s="988"/>
      <c r="D48" s="989"/>
    </row>
    <row r="49" spans="1:4">
      <c r="A49" s="987" t="s">
        <v>266</v>
      </c>
      <c r="B49" s="987"/>
      <c r="C49" s="988"/>
      <c r="D49" s="989"/>
    </row>
    <row r="50" spans="1:4">
      <c r="A50" s="987" t="s">
        <v>267</v>
      </c>
      <c r="B50" s="987"/>
      <c r="C50" s="988"/>
      <c r="D50" s="989"/>
    </row>
    <row r="51" spans="1:4">
      <c r="A51" s="987" t="s">
        <v>268</v>
      </c>
      <c r="B51" s="987"/>
      <c r="C51" s="988"/>
      <c r="D51" s="989"/>
    </row>
    <row r="52" spans="1:4">
      <c r="A52" s="987" t="s">
        <v>269</v>
      </c>
      <c r="B52" s="987"/>
      <c r="C52" s="988"/>
      <c r="D52" s="989"/>
    </row>
    <row r="53" spans="1:4">
      <c r="A53" s="987" t="s">
        <v>270</v>
      </c>
      <c r="B53" s="987"/>
      <c r="C53" s="988"/>
      <c r="D53" s="989"/>
    </row>
    <row r="54" spans="1:4">
      <c r="A54" s="987" t="s">
        <v>271</v>
      </c>
      <c r="B54" s="987"/>
      <c r="C54" s="988"/>
      <c r="D54" s="989"/>
    </row>
    <row r="55" spans="1:4">
      <c r="A55" s="987" t="s">
        <v>272</v>
      </c>
      <c r="B55" s="987"/>
      <c r="C55" s="988"/>
      <c r="D55" s="989"/>
    </row>
    <row r="56" spans="1:4">
      <c r="A56" s="987" t="s">
        <v>273</v>
      </c>
      <c r="B56" s="987"/>
      <c r="C56" s="988"/>
      <c r="D56" s="989"/>
    </row>
    <row r="57" spans="1:4">
      <c r="A57" s="987" t="s">
        <v>274</v>
      </c>
      <c r="B57" s="987"/>
      <c r="C57" s="988"/>
      <c r="D57" s="989"/>
    </row>
    <row r="58" spans="1:4">
      <c r="A58" s="987" t="s">
        <v>275</v>
      </c>
      <c r="B58" s="987"/>
      <c r="C58" s="988"/>
      <c r="D58" s="989"/>
    </row>
    <row r="59" spans="1:4">
      <c r="A59" s="987" t="s">
        <v>276</v>
      </c>
      <c r="B59" s="987"/>
      <c r="C59" s="988"/>
      <c r="D59" s="989"/>
    </row>
    <row r="60" spans="1:4">
      <c r="A60" s="987" t="s">
        <v>277</v>
      </c>
      <c r="B60" s="987"/>
      <c r="C60" s="988"/>
      <c r="D60" s="989"/>
    </row>
    <row r="61" spans="1:4">
      <c r="A61" s="987" t="s">
        <v>278</v>
      </c>
      <c r="B61" s="987"/>
      <c r="C61" s="988"/>
      <c r="D61" s="989"/>
    </row>
    <row r="62" spans="1:4">
      <c r="A62" s="987" t="s">
        <v>279</v>
      </c>
      <c r="B62" s="987"/>
      <c r="C62" s="988"/>
      <c r="D62" s="989"/>
    </row>
    <row r="63" spans="1:4">
      <c r="A63" s="987" t="s">
        <v>280</v>
      </c>
      <c r="B63" s="987"/>
      <c r="C63" s="988"/>
      <c r="D63" s="989"/>
    </row>
  </sheetData>
  <mergeCells count="8">
    <mergeCell ref="A1:Q1"/>
    <mergeCell ref="K4:N4"/>
    <mergeCell ref="A5:R5"/>
    <mergeCell ref="A27:F27"/>
    <mergeCell ref="R13:R17"/>
    <mergeCell ref="R20:R25"/>
    <mergeCell ref="S4:S9"/>
    <mergeCell ref="S29:S32"/>
  </mergeCells>
  <hyperlinks>
    <hyperlink ref="A1" r:id="rId1" display="中远海集运上海地中海线2024年9月上海港开航班轮船期表"/>
  </hyperlink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13"/>
  <sheetViews>
    <sheetView workbookViewId="0">
      <selection activeCell="C28" sqref="C28"/>
    </sheetView>
  </sheetViews>
  <sheetFormatPr defaultColWidth="9" defaultRowHeight="15.6"/>
  <cols>
    <col min="1" max="1" width="25.1296296296296" style="653" customWidth="1"/>
    <col min="2" max="2" width="11.6296296296296" style="653" customWidth="1"/>
    <col min="3" max="3" width="7.62962962962963" style="654" customWidth="1"/>
    <col min="4" max="4" width="6.37962962962963" style="653" customWidth="1"/>
    <col min="5" max="5" width="6" style="655" customWidth="1"/>
    <col min="6" max="6" width="14.8796296296296" style="653" customWidth="1"/>
    <col min="7" max="7" width="8.87962962962963" style="656" customWidth="1"/>
    <col min="8" max="8" width="14" style="657" customWidth="1"/>
    <col min="9" max="9" width="17.8796296296296" style="653" customWidth="1"/>
    <col min="10" max="10" width="17" style="653" customWidth="1"/>
    <col min="11" max="11" width="17.75" style="653" customWidth="1"/>
    <col min="12" max="12" width="17.3796296296296" style="653" customWidth="1"/>
    <col min="13" max="13" width="18.25" style="653" customWidth="1"/>
    <col min="14" max="14" width="16.8796296296296" style="653" customWidth="1"/>
    <col min="15" max="15" width="9.25" style="653" customWidth="1"/>
    <col min="16" max="16" width="9" style="653"/>
    <col min="17" max="17" width="13.6296296296296" style="653" customWidth="1"/>
    <col min="18" max="18" width="9" style="653" hidden="1" customWidth="1"/>
    <col min="19" max="16384" width="9" style="653"/>
  </cols>
  <sheetData>
    <row r="1" s="648" customFormat="1" ht="22.2" spans="1:14">
      <c r="A1" s="658"/>
      <c r="B1" s="658"/>
      <c r="C1" s="658"/>
      <c r="D1" s="659" t="s">
        <v>281</v>
      </c>
      <c r="E1" s="660"/>
      <c r="F1" s="659"/>
      <c r="G1" s="659"/>
      <c r="H1" s="659"/>
      <c r="I1" s="659"/>
      <c r="J1" s="659"/>
      <c r="K1" s="659"/>
      <c r="L1" s="659"/>
      <c r="N1" s="763"/>
    </row>
    <row r="2" ht="15.75" customHeight="1" spans="1:14">
      <c r="A2" s="661"/>
      <c r="B2" s="661"/>
      <c r="C2" s="662"/>
      <c r="D2" s="660"/>
      <c r="E2" s="660"/>
      <c r="F2" s="659"/>
      <c r="G2" s="659"/>
      <c r="H2" s="659"/>
      <c r="I2" s="659"/>
      <c r="J2" s="659"/>
      <c r="K2" s="659"/>
      <c r="L2" s="659"/>
      <c r="N2" s="764"/>
    </row>
    <row r="3" ht="15.75" customHeight="1" spans="1:13">
      <c r="A3" s="663" t="s">
        <v>282</v>
      </c>
      <c r="B3" s="664"/>
      <c r="C3" s="664"/>
      <c r="D3" s="665"/>
      <c r="E3" s="666"/>
      <c r="F3" s="664"/>
      <c r="G3" s="667"/>
      <c r="H3" s="668"/>
      <c r="I3" s="668"/>
      <c r="J3" s="668"/>
      <c r="K3" s="765"/>
      <c r="L3" s="766"/>
      <c r="M3" s="767"/>
    </row>
    <row r="4" ht="15.75" customHeight="1" spans="1:12">
      <c r="A4" s="669" t="s">
        <v>3</v>
      </c>
      <c r="B4" s="670" t="s">
        <v>5</v>
      </c>
      <c r="C4" s="671" t="s">
        <v>283</v>
      </c>
      <c r="D4" s="672" t="s">
        <v>284</v>
      </c>
      <c r="E4" s="673" t="s">
        <v>285</v>
      </c>
      <c r="F4" s="674" t="s">
        <v>8</v>
      </c>
      <c r="G4" s="675" t="s">
        <v>286</v>
      </c>
      <c r="H4" s="676" t="s">
        <v>287</v>
      </c>
      <c r="I4" s="706" t="s">
        <v>288</v>
      </c>
      <c r="J4" s="768" t="s">
        <v>289</v>
      </c>
      <c r="K4" s="769" t="s">
        <v>2</v>
      </c>
      <c r="L4" s="770" t="s">
        <v>44</v>
      </c>
    </row>
    <row r="5" ht="15.75" customHeight="1" spans="1:12">
      <c r="A5" s="677" t="s">
        <v>290</v>
      </c>
      <c r="B5" s="678">
        <v>1132</v>
      </c>
      <c r="C5" s="679">
        <v>61</v>
      </c>
      <c r="D5" s="680" t="s">
        <v>291</v>
      </c>
      <c r="E5" s="673" t="s">
        <v>84</v>
      </c>
      <c r="F5" s="681" t="s">
        <v>292</v>
      </c>
      <c r="G5" s="682">
        <v>45536</v>
      </c>
      <c r="H5" s="683">
        <v>45552</v>
      </c>
      <c r="I5" s="683">
        <v>45559</v>
      </c>
      <c r="J5" s="771">
        <v>45533</v>
      </c>
      <c r="K5" s="772" t="s">
        <v>293</v>
      </c>
      <c r="L5" s="773">
        <v>45530</v>
      </c>
    </row>
    <row r="6" ht="15.75" customHeight="1" spans="1:12">
      <c r="A6" s="677" t="s">
        <v>294</v>
      </c>
      <c r="B6" s="678">
        <v>1133</v>
      </c>
      <c r="C6" s="679">
        <v>18</v>
      </c>
      <c r="D6" s="680" t="s">
        <v>295</v>
      </c>
      <c r="E6" s="673" t="s">
        <v>84</v>
      </c>
      <c r="F6" s="681" t="s">
        <v>296</v>
      </c>
      <c r="G6" s="682">
        <v>45543</v>
      </c>
      <c r="H6" s="683">
        <v>45559</v>
      </c>
      <c r="I6" s="683">
        <v>45566</v>
      </c>
      <c r="J6" s="771">
        <v>45540</v>
      </c>
      <c r="K6" s="774"/>
      <c r="L6" s="773">
        <v>45537</v>
      </c>
    </row>
    <row r="7" s="649" customFormat="1" ht="15.75" customHeight="1" spans="1:12">
      <c r="A7" s="684" t="s">
        <v>297</v>
      </c>
      <c r="B7" s="685">
        <v>1134</v>
      </c>
      <c r="C7" s="686">
        <v>66</v>
      </c>
      <c r="D7" s="687" t="s">
        <v>298</v>
      </c>
      <c r="E7" s="688" t="s">
        <v>84</v>
      </c>
      <c r="F7" s="689" t="s">
        <v>299</v>
      </c>
      <c r="G7" s="690">
        <v>45550</v>
      </c>
      <c r="H7" s="691">
        <v>45566</v>
      </c>
      <c r="I7" s="691">
        <v>45573</v>
      </c>
      <c r="J7" s="775">
        <v>45547</v>
      </c>
      <c r="K7" s="774"/>
      <c r="L7" s="776">
        <v>45544</v>
      </c>
    </row>
    <row r="8" ht="15.75" customHeight="1" spans="1:12">
      <c r="A8" s="677" t="s">
        <v>300</v>
      </c>
      <c r="B8" s="678">
        <v>1135</v>
      </c>
      <c r="C8" s="679">
        <v>59</v>
      </c>
      <c r="D8" s="680" t="s">
        <v>301</v>
      </c>
      <c r="E8" s="673" t="s">
        <v>84</v>
      </c>
      <c r="F8" s="681" t="s">
        <v>302</v>
      </c>
      <c r="G8" s="682">
        <v>45557</v>
      </c>
      <c r="H8" s="683">
        <v>45573</v>
      </c>
      <c r="I8" s="683">
        <v>45580</v>
      </c>
      <c r="J8" s="771">
        <v>45554</v>
      </c>
      <c r="K8" s="774"/>
      <c r="L8" s="773">
        <v>45551</v>
      </c>
    </row>
    <row r="9" s="650" customFormat="1" ht="15.75" customHeight="1" spans="1:12">
      <c r="A9" s="692" t="s">
        <v>45</v>
      </c>
      <c r="B9" s="693"/>
      <c r="C9" s="694"/>
      <c r="D9" s="695"/>
      <c r="E9" s="696"/>
      <c r="F9" s="697"/>
      <c r="G9" s="698"/>
      <c r="H9" s="699"/>
      <c r="I9" s="699"/>
      <c r="J9" s="777"/>
      <c r="K9" s="778"/>
      <c r="L9" s="779"/>
    </row>
    <row r="10" ht="15.75" customHeight="1" spans="1:12">
      <c r="A10" s="663"/>
      <c r="B10" s="700"/>
      <c r="C10" s="664"/>
      <c r="D10" s="665"/>
      <c r="E10" s="666"/>
      <c r="F10" s="664"/>
      <c r="G10" s="667"/>
      <c r="H10" s="668"/>
      <c r="I10" s="668"/>
      <c r="J10" s="780"/>
      <c r="K10" s="781"/>
      <c r="L10" s="782"/>
    </row>
    <row r="11" ht="15.75" customHeight="1" spans="1:12">
      <c r="A11" s="663"/>
      <c r="B11" s="664"/>
      <c r="C11" s="664"/>
      <c r="D11" s="665"/>
      <c r="E11" s="666"/>
      <c r="F11" s="664"/>
      <c r="G11" s="667"/>
      <c r="H11" s="668"/>
      <c r="I11" s="668"/>
      <c r="J11" s="782"/>
      <c r="K11" s="781"/>
      <c r="L11" s="782"/>
    </row>
    <row r="12" ht="15.75" customHeight="1" spans="1:12">
      <c r="A12" s="701" t="s">
        <v>303</v>
      </c>
      <c r="B12" s="701"/>
      <c r="C12" s="653"/>
      <c r="D12" s="702"/>
      <c r="E12" s="703"/>
      <c r="F12" s="703"/>
      <c r="G12" s="704"/>
      <c r="H12" s="704"/>
      <c r="I12" s="704"/>
      <c r="J12" s="765"/>
      <c r="K12" s="783"/>
      <c r="L12" s="767"/>
    </row>
    <row r="13" ht="15.75" customHeight="1" spans="1:12">
      <c r="A13" s="669" t="s">
        <v>3</v>
      </c>
      <c r="B13" s="679" t="s">
        <v>5</v>
      </c>
      <c r="C13" s="671" t="s">
        <v>283</v>
      </c>
      <c r="D13" s="705" t="s">
        <v>284</v>
      </c>
      <c r="E13" s="673" t="s">
        <v>285</v>
      </c>
      <c r="F13" s="674" t="s">
        <v>8</v>
      </c>
      <c r="G13" s="675" t="s">
        <v>304</v>
      </c>
      <c r="H13" s="706" t="s">
        <v>305</v>
      </c>
      <c r="I13" s="784" t="s">
        <v>289</v>
      </c>
      <c r="J13" s="769" t="s">
        <v>2</v>
      </c>
      <c r="K13" s="785"/>
      <c r="L13" s="767"/>
    </row>
    <row r="14" ht="15.75" customHeight="1" spans="1:12">
      <c r="A14" s="677" t="s">
        <v>306</v>
      </c>
      <c r="B14" s="686" t="s">
        <v>307</v>
      </c>
      <c r="C14" s="707" t="s">
        <v>308</v>
      </c>
      <c r="D14" s="708" t="s">
        <v>309</v>
      </c>
      <c r="E14" s="688" t="s">
        <v>310</v>
      </c>
      <c r="F14" s="689" t="s">
        <v>307</v>
      </c>
      <c r="G14" s="682">
        <v>45538</v>
      </c>
      <c r="H14" s="709">
        <v>45551</v>
      </c>
      <c r="I14" s="786">
        <v>45534</v>
      </c>
      <c r="J14" s="772" t="s">
        <v>293</v>
      </c>
      <c r="K14" s="785"/>
      <c r="L14" s="767"/>
    </row>
    <row r="15" s="651" customFormat="1" ht="15.75" customHeight="1" spans="1:12">
      <c r="A15" s="710" t="s">
        <v>311</v>
      </c>
      <c r="B15" s="707" t="s">
        <v>312</v>
      </c>
      <c r="C15" s="707" t="s">
        <v>313</v>
      </c>
      <c r="D15" s="711" t="s">
        <v>314</v>
      </c>
      <c r="E15" s="712" t="s">
        <v>310</v>
      </c>
      <c r="F15" s="713" t="s">
        <v>312</v>
      </c>
      <c r="G15" s="714">
        <v>45547</v>
      </c>
      <c r="H15" s="715">
        <v>45563</v>
      </c>
      <c r="I15" s="787">
        <v>45541</v>
      </c>
      <c r="J15" s="774"/>
      <c r="K15" s="788"/>
      <c r="L15" s="789"/>
    </row>
    <row r="16" s="652" customFormat="1" ht="15.75" customHeight="1" spans="1:12">
      <c r="A16" s="716" t="s">
        <v>45</v>
      </c>
      <c r="B16" s="717"/>
      <c r="C16" s="717"/>
      <c r="D16" s="718"/>
      <c r="E16" s="719"/>
      <c r="F16" s="720"/>
      <c r="G16" s="714"/>
      <c r="H16" s="715"/>
      <c r="I16" s="790"/>
      <c r="J16" s="774"/>
      <c r="K16" s="791"/>
      <c r="L16" s="792"/>
    </row>
    <row r="17" s="651" customFormat="1" ht="15.75" customHeight="1" spans="1:12">
      <c r="A17" s="710" t="s">
        <v>315</v>
      </c>
      <c r="B17" s="721" t="s">
        <v>316</v>
      </c>
      <c r="C17" s="707" t="s">
        <v>317</v>
      </c>
      <c r="D17" s="722" t="s">
        <v>318</v>
      </c>
      <c r="E17" s="723" t="s">
        <v>310</v>
      </c>
      <c r="F17" s="724" t="s">
        <v>316</v>
      </c>
      <c r="G17" s="714">
        <v>45560</v>
      </c>
      <c r="H17" s="715">
        <v>45574</v>
      </c>
      <c r="I17" s="787">
        <v>45555</v>
      </c>
      <c r="J17" s="778"/>
      <c r="K17" s="788"/>
      <c r="L17" s="789"/>
    </row>
    <row r="18" s="651" customFormat="1" ht="15.75" customHeight="1" spans="1:12">
      <c r="A18" s="725"/>
      <c r="B18" s="726"/>
      <c r="C18" s="727"/>
      <c r="D18" s="728"/>
      <c r="E18" s="729"/>
      <c r="F18" s="726"/>
      <c r="G18" s="730"/>
      <c r="H18" s="731"/>
      <c r="I18" s="793"/>
      <c r="J18" s="781"/>
      <c r="K18" s="788"/>
      <c r="L18" s="789"/>
    </row>
    <row r="19" ht="15.75" customHeight="1" spans="1:12">
      <c r="A19" s="663"/>
      <c r="B19" s="664"/>
      <c r="C19" s="664"/>
      <c r="D19" s="665"/>
      <c r="E19" s="666"/>
      <c r="F19" s="664"/>
      <c r="G19" s="667"/>
      <c r="H19" s="668"/>
      <c r="I19" s="794"/>
      <c r="J19" s="785"/>
      <c r="K19" s="795"/>
      <c r="L19" s="767"/>
    </row>
    <row r="20" ht="15.75" customHeight="1" spans="1:12">
      <c r="A20" s="701" t="s">
        <v>319</v>
      </c>
      <c r="B20" s="701"/>
      <c r="C20" s="653"/>
      <c r="D20" s="702"/>
      <c r="E20" s="703"/>
      <c r="F20" s="703"/>
      <c r="G20" s="704"/>
      <c r="H20" s="704"/>
      <c r="I20" s="704"/>
      <c r="J20" s="765"/>
      <c r="K20" s="783"/>
      <c r="L20" s="703"/>
    </row>
    <row r="21" ht="15.75" customHeight="1" spans="1:12">
      <c r="A21" s="669" t="s">
        <v>3</v>
      </c>
      <c r="B21" s="679" t="s">
        <v>5</v>
      </c>
      <c r="C21" s="671" t="s">
        <v>283</v>
      </c>
      <c r="D21" s="672" t="s">
        <v>284</v>
      </c>
      <c r="E21" s="673" t="s">
        <v>285</v>
      </c>
      <c r="F21" s="674" t="s">
        <v>8</v>
      </c>
      <c r="G21" s="675" t="s">
        <v>320</v>
      </c>
      <c r="H21" s="706" t="s">
        <v>305</v>
      </c>
      <c r="I21" s="706" t="s">
        <v>321</v>
      </c>
      <c r="J21" s="768" t="s">
        <v>289</v>
      </c>
      <c r="K21" s="796" t="s">
        <v>2</v>
      </c>
      <c r="L21" s="796" t="s">
        <v>44</v>
      </c>
    </row>
    <row r="22" ht="15.75" customHeight="1" spans="1:12">
      <c r="A22" s="677" t="s">
        <v>322</v>
      </c>
      <c r="B22" s="679">
        <v>100</v>
      </c>
      <c r="C22" s="679">
        <v>100</v>
      </c>
      <c r="D22" s="680" t="s">
        <v>323</v>
      </c>
      <c r="E22" s="673" t="s">
        <v>22</v>
      </c>
      <c r="F22" s="681">
        <v>100</v>
      </c>
      <c r="G22" s="698">
        <v>45540</v>
      </c>
      <c r="H22" s="732">
        <v>45554</v>
      </c>
      <c r="I22" s="797">
        <v>45561</v>
      </c>
      <c r="J22" s="786">
        <v>45537</v>
      </c>
      <c r="K22" s="798" t="s">
        <v>136</v>
      </c>
      <c r="L22" s="773">
        <v>45533</v>
      </c>
    </row>
    <row r="23" ht="15.75" customHeight="1" spans="1:12">
      <c r="A23" s="677" t="s">
        <v>45</v>
      </c>
      <c r="B23" s="679"/>
      <c r="C23" s="679"/>
      <c r="D23" s="680"/>
      <c r="E23" s="673"/>
      <c r="F23" s="681"/>
      <c r="G23" s="682"/>
      <c r="H23" s="709"/>
      <c r="I23" s="691"/>
      <c r="J23" s="786"/>
      <c r="K23" s="799"/>
      <c r="L23" s="773"/>
    </row>
    <row r="24" ht="15.75" customHeight="1" spans="1:12">
      <c r="A24" s="677" t="s">
        <v>324</v>
      </c>
      <c r="B24" s="679">
        <v>97</v>
      </c>
      <c r="C24" s="679">
        <v>97</v>
      </c>
      <c r="D24" s="680" t="s">
        <v>325</v>
      </c>
      <c r="E24" s="673" t="s">
        <v>22</v>
      </c>
      <c r="F24" s="681">
        <v>97</v>
      </c>
      <c r="G24" s="698">
        <v>45555</v>
      </c>
      <c r="H24" s="732">
        <v>45568</v>
      </c>
      <c r="I24" s="709">
        <v>45575</v>
      </c>
      <c r="J24" s="786">
        <v>45551</v>
      </c>
      <c r="K24" s="799"/>
      <c r="L24" s="773">
        <v>45547</v>
      </c>
    </row>
    <row r="25" ht="15.75" customHeight="1" spans="1:12">
      <c r="A25" s="677" t="s">
        <v>326</v>
      </c>
      <c r="B25" s="679">
        <v>60</v>
      </c>
      <c r="C25" s="679">
        <v>60</v>
      </c>
      <c r="D25" s="680" t="s">
        <v>327</v>
      </c>
      <c r="E25" s="673" t="s">
        <v>22</v>
      </c>
      <c r="F25" s="681">
        <v>60</v>
      </c>
      <c r="G25" s="698">
        <v>45560</v>
      </c>
      <c r="H25" s="709">
        <v>45574</v>
      </c>
      <c r="I25" s="709">
        <v>45582</v>
      </c>
      <c r="J25" s="786">
        <v>45558</v>
      </c>
      <c r="K25" s="800"/>
      <c r="L25" s="773">
        <v>45554</v>
      </c>
    </row>
    <row r="26" ht="15.75" customHeight="1" spans="1:12">
      <c r="A26" s="733" t="s">
        <v>328</v>
      </c>
      <c r="B26" s="664"/>
      <c r="C26" s="664"/>
      <c r="D26" s="665"/>
      <c r="E26" s="666"/>
      <c r="F26" s="664"/>
      <c r="G26" s="667"/>
      <c r="H26" s="668"/>
      <c r="I26" s="668"/>
      <c r="J26" s="780"/>
      <c r="K26" s="801"/>
      <c r="L26" s="782"/>
    </row>
    <row r="27" ht="15.75" customHeight="1" spans="1:12">
      <c r="A27" s="733"/>
      <c r="B27" s="664"/>
      <c r="C27" s="664"/>
      <c r="D27" s="665"/>
      <c r="E27" s="666"/>
      <c r="F27" s="664"/>
      <c r="G27" s="667"/>
      <c r="H27" s="668"/>
      <c r="I27" s="668"/>
      <c r="J27" s="780"/>
      <c r="K27" s="801"/>
      <c r="L27" s="782"/>
    </row>
    <row r="28" ht="15.75" customHeight="1" spans="1:12">
      <c r="A28" s="733"/>
      <c r="B28" s="664"/>
      <c r="C28" s="664"/>
      <c r="D28" s="665"/>
      <c r="E28" s="666"/>
      <c r="F28" s="664"/>
      <c r="G28" s="667"/>
      <c r="H28" s="668"/>
      <c r="I28" s="668"/>
      <c r="J28" s="780"/>
      <c r="K28" s="801"/>
      <c r="L28" s="782"/>
    </row>
    <row r="29" ht="15.75" customHeight="1" spans="1:12">
      <c r="A29" s="701" t="s">
        <v>329</v>
      </c>
      <c r="B29" s="701"/>
      <c r="C29" s="653"/>
      <c r="D29" s="702"/>
      <c r="E29" s="703"/>
      <c r="F29" s="703"/>
      <c r="G29" s="704"/>
      <c r="H29" s="704"/>
      <c r="I29" s="704"/>
      <c r="J29" s="765"/>
      <c r="K29" s="783"/>
      <c r="L29" s="703"/>
    </row>
    <row r="30" ht="15.75" customHeight="1" spans="1:13">
      <c r="A30" s="669" t="s">
        <v>3</v>
      </c>
      <c r="B30" s="679" t="s">
        <v>5</v>
      </c>
      <c r="C30" s="671" t="s">
        <v>283</v>
      </c>
      <c r="D30" s="672" t="s">
        <v>284</v>
      </c>
      <c r="E30" s="673" t="s">
        <v>285</v>
      </c>
      <c r="F30" s="674" t="s">
        <v>8</v>
      </c>
      <c r="G30" s="675" t="s">
        <v>304</v>
      </c>
      <c r="H30" s="676" t="s">
        <v>330</v>
      </c>
      <c r="I30" s="741" t="s">
        <v>289</v>
      </c>
      <c r="J30" s="706" t="s">
        <v>2</v>
      </c>
      <c r="K30" s="784" t="s">
        <v>44</v>
      </c>
      <c r="L30" s="802"/>
      <c r="M30" s="803"/>
    </row>
    <row r="31" ht="15.75" customHeight="1" spans="1:13">
      <c r="A31" s="684" t="s">
        <v>331</v>
      </c>
      <c r="B31" s="734">
        <v>81</v>
      </c>
      <c r="C31" s="734">
        <v>81</v>
      </c>
      <c r="D31" s="687" t="s">
        <v>332</v>
      </c>
      <c r="E31" s="688" t="s">
        <v>22</v>
      </c>
      <c r="F31" s="734">
        <v>81</v>
      </c>
      <c r="G31" s="690">
        <v>45538</v>
      </c>
      <c r="H31" s="691">
        <v>45549</v>
      </c>
      <c r="I31" s="691" t="s">
        <v>333</v>
      </c>
      <c r="J31" s="804" t="s">
        <v>136</v>
      </c>
      <c r="K31" s="776">
        <v>45532</v>
      </c>
      <c r="L31" s="767"/>
      <c r="M31" s="805"/>
    </row>
    <row r="32" s="650" customFormat="1" ht="15.75" customHeight="1" spans="1:13">
      <c r="A32" s="684" t="s">
        <v>334</v>
      </c>
      <c r="B32" s="734">
        <v>114</v>
      </c>
      <c r="C32" s="734">
        <v>114</v>
      </c>
      <c r="D32" s="687" t="s">
        <v>335</v>
      </c>
      <c r="E32" s="688" t="s">
        <v>22</v>
      </c>
      <c r="F32" s="734">
        <v>114</v>
      </c>
      <c r="G32" s="690">
        <v>45545</v>
      </c>
      <c r="H32" s="691">
        <v>45556</v>
      </c>
      <c r="I32" s="691" t="s">
        <v>336</v>
      </c>
      <c r="J32" s="806"/>
      <c r="K32" s="776">
        <v>45539</v>
      </c>
      <c r="L32" s="767"/>
      <c r="M32" s="782"/>
    </row>
    <row r="33" s="650" customFormat="1" ht="15.75" customHeight="1" spans="1:13">
      <c r="A33" s="684" t="s">
        <v>45</v>
      </c>
      <c r="B33" s="734"/>
      <c r="C33" s="734"/>
      <c r="D33" s="687"/>
      <c r="E33" s="688"/>
      <c r="F33" s="734"/>
      <c r="G33" s="690"/>
      <c r="H33" s="691"/>
      <c r="I33" s="691"/>
      <c r="J33" s="806"/>
      <c r="K33" s="776"/>
      <c r="L33" s="767"/>
      <c r="M33" s="807"/>
    </row>
    <row r="34" s="650" customFormat="1" ht="15.75" customHeight="1" spans="1:13">
      <c r="A34" s="692" t="s">
        <v>45</v>
      </c>
      <c r="B34" s="734"/>
      <c r="C34" s="734"/>
      <c r="D34" s="687"/>
      <c r="E34" s="688"/>
      <c r="F34" s="734"/>
      <c r="G34" s="690"/>
      <c r="H34" s="691"/>
      <c r="I34" s="691"/>
      <c r="J34" s="808"/>
      <c r="K34" s="776"/>
      <c r="L34" s="767"/>
      <c r="M34" s="809"/>
    </row>
    <row r="35" s="650" customFormat="1" ht="15.75" customHeight="1" spans="1:13">
      <c r="A35" s="735"/>
      <c r="B35" s="736"/>
      <c r="C35" s="736"/>
      <c r="D35" s="737"/>
      <c r="E35" s="738"/>
      <c r="F35" s="736"/>
      <c r="G35" s="739"/>
      <c r="H35" s="740"/>
      <c r="I35" s="740"/>
      <c r="J35" s="740"/>
      <c r="K35" s="810"/>
      <c r="L35" s="767"/>
      <c r="M35" s="809"/>
    </row>
    <row r="36" ht="15.75" customHeight="1" spans="1:13">
      <c r="A36" s="663"/>
      <c r="B36" s="736"/>
      <c r="C36" s="736"/>
      <c r="D36" s="737"/>
      <c r="E36" s="738"/>
      <c r="F36" s="736"/>
      <c r="G36" s="739"/>
      <c r="H36" s="740"/>
      <c r="I36" s="740"/>
      <c r="J36" s="740"/>
      <c r="K36" s="811"/>
      <c r="L36" s="812"/>
      <c r="M36" s="813"/>
    </row>
    <row r="37" ht="15.75" customHeight="1" spans="1:12">
      <c r="A37" s="701" t="s">
        <v>337</v>
      </c>
      <c r="B37" s="701"/>
      <c r="C37" s="653"/>
      <c r="D37" s="702"/>
      <c r="E37" s="703"/>
      <c r="F37" s="703"/>
      <c r="G37" s="704"/>
      <c r="H37" s="704"/>
      <c r="I37" s="704"/>
      <c r="J37" s="765"/>
      <c r="K37" s="783"/>
      <c r="L37" s="703"/>
    </row>
    <row r="38" ht="15.75" customHeight="1" spans="1:12">
      <c r="A38" s="669" t="s">
        <v>3</v>
      </c>
      <c r="B38" s="679" t="s">
        <v>5</v>
      </c>
      <c r="C38" s="671" t="s">
        <v>283</v>
      </c>
      <c r="D38" s="672" t="s">
        <v>284</v>
      </c>
      <c r="E38" s="673" t="s">
        <v>285</v>
      </c>
      <c r="F38" s="674" t="s">
        <v>8</v>
      </c>
      <c r="G38" s="675" t="s">
        <v>338</v>
      </c>
      <c r="H38" s="741" t="s">
        <v>339</v>
      </c>
      <c r="I38" s="706" t="s">
        <v>340</v>
      </c>
      <c r="J38" s="768" t="s">
        <v>289</v>
      </c>
      <c r="K38" s="769" t="s">
        <v>2</v>
      </c>
      <c r="L38" s="796" t="s">
        <v>44</v>
      </c>
    </row>
    <row r="39" ht="15.75" customHeight="1" spans="1:12">
      <c r="A39" s="677" t="s">
        <v>341</v>
      </c>
      <c r="B39" s="742">
        <v>65</v>
      </c>
      <c r="C39" s="742">
        <v>65</v>
      </c>
      <c r="D39" s="680" t="s">
        <v>342</v>
      </c>
      <c r="E39" s="673" t="s">
        <v>22</v>
      </c>
      <c r="F39" s="742">
        <v>65</v>
      </c>
      <c r="G39" s="698">
        <v>45543</v>
      </c>
      <c r="H39" s="683">
        <v>45555</v>
      </c>
      <c r="I39" s="683">
        <v>45558</v>
      </c>
      <c r="J39" s="814" t="s">
        <v>343</v>
      </c>
      <c r="K39" s="815" t="s">
        <v>136</v>
      </c>
      <c r="L39" s="816">
        <v>45537</v>
      </c>
    </row>
    <row r="40" s="650" customFormat="1" ht="15.75" customHeight="1" spans="1:12">
      <c r="A40" s="677" t="s">
        <v>45</v>
      </c>
      <c r="B40" s="742"/>
      <c r="C40" s="742"/>
      <c r="D40" s="680"/>
      <c r="E40" s="673"/>
      <c r="F40" s="742"/>
      <c r="G40" s="682"/>
      <c r="H40" s="709"/>
      <c r="I40" s="683"/>
      <c r="J40" s="814"/>
      <c r="K40" s="817"/>
      <c r="L40" s="816"/>
    </row>
    <row r="41" ht="15.75" customHeight="1" spans="1:12">
      <c r="A41" s="677" t="s">
        <v>344</v>
      </c>
      <c r="B41" s="742">
        <v>85</v>
      </c>
      <c r="C41" s="742">
        <v>85</v>
      </c>
      <c r="D41" s="680" t="s">
        <v>345</v>
      </c>
      <c r="E41" s="673" t="s">
        <v>22</v>
      </c>
      <c r="F41" s="742">
        <v>85</v>
      </c>
      <c r="G41" s="682">
        <v>45556</v>
      </c>
      <c r="H41" s="709">
        <v>45569</v>
      </c>
      <c r="I41" s="683">
        <v>45572</v>
      </c>
      <c r="J41" s="814" t="s">
        <v>346</v>
      </c>
      <c r="K41" s="817"/>
      <c r="L41" s="816">
        <v>45551</v>
      </c>
    </row>
    <row r="42" s="650" customFormat="1" ht="15.75" customHeight="1" spans="1:12">
      <c r="A42" s="677" t="s">
        <v>45</v>
      </c>
      <c r="B42" s="742"/>
      <c r="C42" s="742"/>
      <c r="D42" s="680"/>
      <c r="E42" s="673"/>
      <c r="F42" s="742"/>
      <c r="G42" s="682"/>
      <c r="H42" s="709"/>
      <c r="I42" s="683"/>
      <c r="J42" s="814"/>
      <c r="K42" s="818"/>
      <c r="L42" s="816"/>
    </row>
    <row r="43" ht="15.75" customHeight="1" spans="1:12">
      <c r="A43" s="735"/>
      <c r="B43" s="736"/>
      <c r="C43" s="736"/>
      <c r="D43" s="737"/>
      <c r="E43" s="738"/>
      <c r="F43" s="736"/>
      <c r="G43" s="739"/>
      <c r="H43" s="740"/>
      <c r="I43" s="740"/>
      <c r="J43" s="811"/>
      <c r="K43" s="812"/>
      <c r="L43" s="813"/>
    </row>
    <row r="44" ht="15.75" customHeight="1" spans="1:13">
      <c r="A44" s="663"/>
      <c r="B44" s="743"/>
      <c r="C44" s="736"/>
      <c r="D44" s="737"/>
      <c r="E44" s="738"/>
      <c r="F44" s="736"/>
      <c r="G44" s="739"/>
      <c r="H44" s="740"/>
      <c r="I44" s="740"/>
      <c r="J44" s="740"/>
      <c r="K44" s="811"/>
      <c r="L44" s="812"/>
      <c r="M44" s="810"/>
    </row>
    <row r="45" ht="15.75" customHeight="1" spans="1:12">
      <c r="A45" s="744" t="s">
        <v>347</v>
      </c>
      <c r="B45" s="664"/>
      <c r="C45" s="745"/>
      <c r="D45" s="665"/>
      <c r="E45" s="666"/>
      <c r="F45" s="664"/>
      <c r="G45" s="667"/>
      <c r="H45" s="668"/>
      <c r="I45" s="668"/>
      <c r="J45" s="819"/>
      <c r="K45" s="820"/>
      <c r="L45" s="782"/>
    </row>
    <row r="46" ht="15.75" customHeight="1" spans="1:12">
      <c r="A46" s="669" t="s">
        <v>3</v>
      </c>
      <c r="B46" s="679" t="s">
        <v>5</v>
      </c>
      <c r="C46" s="671" t="s">
        <v>283</v>
      </c>
      <c r="D46" s="672" t="s">
        <v>284</v>
      </c>
      <c r="E46" s="673" t="s">
        <v>285</v>
      </c>
      <c r="F46" s="674" t="s">
        <v>8</v>
      </c>
      <c r="G46" s="746" t="s">
        <v>348</v>
      </c>
      <c r="H46" s="676" t="s">
        <v>349</v>
      </c>
      <c r="I46" s="821" t="s">
        <v>350</v>
      </c>
      <c r="J46" s="768" t="s">
        <v>289</v>
      </c>
      <c r="K46" s="769" t="s">
        <v>2</v>
      </c>
      <c r="L46" s="796" t="s">
        <v>44</v>
      </c>
    </row>
    <row r="47" ht="15.75" customHeight="1" spans="1:13">
      <c r="A47" s="677" t="s">
        <v>45</v>
      </c>
      <c r="B47" s="679"/>
      <c r="C47" s="686"/>
      <c r="D47" s="680"/>
      <c r="E47" s="673"/>
      <c r="F47" s="681"/>
      <c r="G47" s="682"/>
      <c r="H47" s="683"/>
      <c r="I47" s="683"/>
      <c r="J47" s="775"/>
      <c r="K47" s="772" t="s">
        <v>351</v>
      </c>
      <c r="L47" s="816"/>
      <c r="M47" s="822" t="s">
        <v>352</v>
      </c>
    </row>
    <row r="48" ht="15.75" customHeight="1" spans="1:13">
      <c r="A48" s="684" t="s">
        <v>353</v>
      </c>
      <c r="B48" s="686" t="s">
        <v>354</v>
      </c>
      <c r="C48" s="686" t="s">
        <v>355</v>
      </c>
      <c r="D48" s="687" t="s">
        <v>356</v>
      </c>
      <c r="E48" s="673" t="s">
        <v>84</v>
      </c>
      <c r="F48" s="681" t="s">
        <v>357</v>
      </c>
      <c r="G48" s="682">
        <v>45546</v>
      </c>
      <c r="H48" s="699" t="s">
        <v>358</v>
      </c>
      <c r="I48" s="699" t="s">
        <v>359</v>
      </c>
      <c r="J48" s="775">
        <v>45541</v>
      </c>
      <c r="K48" s="774"/>
      <c r="L48" s="816">
        <v>45539</v>
      </c>
      <c r="M48" s="822" t="s">
        <v>352</v>
      </c>
    </row>
    <row r="49" s="651" customFormat="1" ht="15.75" customHeight="1" spans="1:13">
      <c r="A49" s="747" t="s">
        <v>360</v>
      </c>
      <c r="B49" s="707" t="s">
        <v>361</v>
      </c>
      <c r="C49" s="707" t="s">
        <v>362</v>
      </c>
      <c r="D49" s="748" t="s">
        <v>363</v>
      </c>
      <c r="E49" s="688" t="s">
        <v>84</v>
      </c>
      <c r="F49" s="689" t="s">
        <v>364</v>
      </c>
      <c r="G49" s="749">
        <v>45553</v>
      </c>
      <c r="H49" s="750">
        <v>45567</v>
      </c>
      <c r="I49" s="750">
        <v>45571</v>
      </c>
      <c r="J49" s="823">
        <v>45548</v>
      </c>
      <c r="K49" s="774"/>
      <c r="L49" s="816">
        <v>45546</v>
      </c>
      <c r="M49" s="822" t="s">
        <v>352</v>
      </c>
    </row>
    <row r="50" s="651" customFormat="1" ht="15.75" customHeight="1" spans="1:13">
      <c r="A50" s="747" t="s">
        <v>365</v>
      </c>
      <c r="B50" s="707" t="s">
        <v>366</v>
      </c>
      <c r="C50" s="707" t="s">
        <v>367</v>
      </c>
      <c r="D50" s="748" t="s">
        <v>368</v>
      </c>
      <c r="E50" s="688" t="s">
        <v>84</v>
      </c>
      <c r="F50" s="689" t="s">
        <v>369</v>
      </c>
      <c r="G50" s="749">
        <v>45560</v>
      </c>
      <c r="H50" s="750">
        <v>45574</v>
      </c>
      <c r="I50" s="750">
        <v>45578</v>
      </c>
      <c r="J50" s="823">
        <v>45555</v>
      </c>
      <c r="K50" s="778"/>
      <c r="L50" s="816">
        <v>45553</v>
      </c>
      <c r="M50" s="822" t="s">
        <v>352</v>
      </c>
    </row>
    <row r="51" s="651" customFormat="1" ht="15.75" customHeight="1" spans="1:13">
      <c r="A51" s="751"/>
      <c r="B51" s="752"/>
      <c r="C51" s="752"/>
      <c r="D51" s="753"/>
      <c r="E51" s="666"/>
      <c r="F51" s="754"/>
      <c r="G51" s="730"/>
      <c r="H51" s="731"/>
      <c r="I51" s="731"/>
      <c r="J51" s="824"/>
      <c r="K51" s="781"/>
      <c r="L51" s="807"/>
      <c r="M51" s="652"/>
    </row>
    <row r="52" ht="15.75" customHeight="1" spans="1:13">
      <c r="A52" s="663"/>
      <c r="B52" s="755"/>
      <c r="C52" s="664"/>
      <c r="D52" s="665"/>
      <c r="E52" s="666"/>
      <c r="F52" s="755"/>
      <c r="G52" s="667"/>
      <c r="H52" s="668"/>
      <c r="I52" s="668"/>
      <c r="J52" s="766"/>
      <c r="K52" s="766"/>
      <c r="L52" s="766"/>
      <c r="M52" s="767"/>
    </row>
    <row r="53" ht="15.75" customHeight="1" spans="1:12">
      <c r="A53" s="701" t="s">
        <v>370</v>
      </c>
      <c r="B53" s="701"/>
      <c r="C53" s="653"/>
      <c r="D53" s="702"/>
      <c r="E53" s="703"/>
      <c r="F53" s="703"/>
      <c r="G53" s="704"/>
      <c r="H53" s="704"/>
      <c r="I53" s="704"/>
      <c r="J53" s="765"/>
      <c r="K53" s="783"/>
      <c r="L53" s="703"/>
    </row>
    <row r="54" ht="15.75" customHeight="1" spans="1:12">
      <c r="A54" s="669" t="s">
        <v>3</v>
      </c>
      <c r="B54" s="679" t="s">
        <v>5</v>
      </c>
      <c r="C54" s="671" t="s">
        <v>283</v>
      </c>
      <c r="D54" s="672" t="s">
        <v>284</v>
      </c>
      <c r="E54" s="673" t="s">
        <v>285</v>
      </c>
      <c r="F54" s="674" t="s">
        <v>8</v>
      </c>
      <c r="G54" s="675" t="s">
        <v>371</v>
      </c>
      <c r="H54" s="676" t="s">
        <v>372</v>
      </c>
      <c r="I54" s="821" t="s">
        <v>373</v>
      </c>
      <c r="J54" s="768" t="s">
        <v>289</v>
      </c>
      <c r="K54" s="769" t="s">
        <v>2</v>
      </c>
      <c r="L54" s="825" t="s">
        <v>44</v>
      </c>
    </row>
    <row r="55" s="652" customFormat="1" ht="15.75" customHeight="1" spans="1:13">
      <c r="A55" s="747" t="s">
        <v>374</v>
      </c>
      <c r="B55" s="707" t="s">
        <v>375</v>
      </c>
      <c r="C55" s="707">
        <v>4</v>
      </c>
      <c r="D55" s="748" t="s">
        <v>376</v>
      </c>
      <c r="E55" s="712" t="s">
        <v>46</v>
      </c>
      <c r="F55" s="713" t="s">
        <v>377</v>
      </c>
      <c r="G55" s="749">
        <v>45545</v>
      </c>
      <c r="H55" s="750" t="s">
        <v>378</v>
      </c>
      <c r="I55" s="750" t="s">
        <v>379</v>
      </c>
      <c r="J55" s="826">
        <v>45540</v>
      </c>
      <c r="K55" s="827" t="s">
        <v>136</v>
      </c>
      <c r="L55" s="828">
        <v>45534</v>
      </c>
      <c r="M55" s="652" t="s">
        <v>352</v>
      </c>
    </row>
    <row r="56" s="650" customFormat="1" ht="15.75" customHeight="1" spans="1:13">
      <c r="A56" s="684" t="s">
        <v>380</v>
      </c>
      <c r="B56" s="686" t="s">
        <v>381</v>
      </c>
      <c r="C56" s="686">
        <v>3</v>
      </c>
      <c r="D56" s="687" t="s">
        <v>382</v>
      </c>
      <c r="E56" s="688" t="s">
        <v>46</v>
      </c>
      <c r="F56" s="689" t="s">
        <v>383</v>
      </c>
      <c r="G56" s="682">
        <v>45549</v>
      </c>
      <c r="H56" s="683" t="s">
        <v>358</v>
      </c>
      <c r="I56" s="683" t="s">
        <v>384</v>
      </c>
      <c r="J56" s="771">
        <v>45545</v>
      </c>
      <c r="K56" s="829"/>
      <c r="L56" s="830">
        <v>45541</v>
      </c>
      <c r="M56" s="822" t="s">
        <v>352</v>
      </c>
    </row>
    <row r="57" ht="15.75" customHeight="1" spans="1:13">
      <c r="A57" s="684" t="s">
        <v>385</v>
      </c>
      <c r="B57" s="686" t="s">
        <v>386</v>
      </c>
      <c r="C57" s="686">
        <v>40</v>
      </c>
      <c r="D57" s="687" t="s">
        <v>387</v>
      </c>
      <c r="E57" s="688" t="s">
        <v>46</v>
      </c>
      <c r="F57" s="689" t="s">
        <v>388</v>
      </c>
      <c r="G57" s="698">
        <v>45559</v>
      </c>
      <c r="H57" s="683">
        <v>45571</v>
      </c>
      <c r="I57" s="683">
        <v>45574</v>
      </c>
      <c r="J57" s="771">
        <v>45553</v>
      </c>
      <c r="K57" s="829"/>
      <c r="L57" s="830">
        <v>45548</v>
      </c>
      <c r="M57" s="822" t="s">
        <v>352</v>
      </c>
    </row>
    <row r="58" s="650" customFormat="1" ht="15.75" customHeight="1" spans="1:13">
      <c r="A58" s="684" t="s">
        <v>389</v>
      </c>
      <c r="B58" s="686" t="s">
        <v>390</v>
      </c>
      <c r="C58" s="686">
        <v>50</v>
      </c>
      <c r="D58" s="687" t="s">
        <v>391</v>
      </c>
      <c r="E58" s="688" t="s">
        <v>46</v>
      </c>
      <c r="F58" s="689" t="s">
        <v>392</v>
      </c>
      <c r="G58" s="698">
        <v>45564</v>
      </c>
      <c r="H58" s="683">
        <v>45578</v>
      </c>
      <c r="I58" s="683">
        <v>45581</v>
      </c>
      <c r="J58" s="777">
        <v>45561</v>
      </c>
      <c r="K58" s="831"/>
      <c r="L58" s="832">
        <v>45559</v>
      </c>
      <c r="M58" s="822" t="s">
        <v>352</v>
      </c>
    </row>
    <row r="59" ht="15.75" customHeight="1" spans="1:13">
      <c r="A59" s="756"/>
      <c r="B59" s="649"/>
      <c r="C59" s="649"/>
      <c r="D59" s="757"/>
      <c r="E59" s="738"/>
      <c r="F59" s="758"/>
      <c r="G59" s="649"/>
      <c r="H59" s="649"/>
      <c r="I59" s="649"/>
      <c r="J59" s="649"/>
      <c r="M59" s="652"/>
    </row>
    <row r="60" ht="15.75" customHeight="1" spans="1:14">
      <c r="A60" s="759"/>
      <c r="B60" s="760"/>
      <c r="C60" s="761"/>
      <c r="D60" s="665"/>
      <c r="E60" s="762"/>
      <c r="F60" s="762"/>
      <c r="G60" s="667"/>
      <c r="H60" s="668"/>
      <c r="I60" s="668"/>
      <c r="J60" s="668"/>
      <c r="K60" s="668"/>
      <c r="L60" s="782"/>
      <c r="M60" s="782"/>
      <c r="N60" s="782"/>
    </row>
    <row r="61" ht="15.75" customHeight="1" spans="1:12">
      <c r="A61" s="701" t="s">
        <v>393</v>
      </c>
      <c r="B61" s="701"/>
      <c r="C61" s="653"/>
      <c r="D61" s="702"/>
      <c r="E61" s="703"/>
      <c r="F61" s="703"/>
      <c r="G61" s="704"/>
      <c r="H61" s="704"/>
      <c r="I61" s="704"/>
      <c r="J61" s="765"/>
      <c r="K61" s="783"/>
      <c r="L61" s="703"/>
    </row>
    <row r="62" ht="15.75" customHeight="1" spans="1:14">
      <c r="A62" s="669" t="s">
        <v>3</v>
      </c>
      <c r="B62" s="679" t="s">
        <v>5</v>
      </c>
      <c r="C62" s="671" t="s">
        <v>283</v>
      </c>
      <c r="D62" s="672" t="s">
        <v>284</v>
      </c>
      <c r="E62" s="673" t="s">
        <v>285</v>
      </c>
      <c r="F62" s="674" t="s">
        <v>8</v>
      </c>
      <c r="G62" s="675" t="s">
        <v>304</v>
      </c>
      <c r="H62" s="676" t="s">
        <v>394</v>
      </c>
      <c r="I62" s="821" t="s">
        <v>395</v>
      </c>
      <c r="J62" s="821" t="s">
        <v>396</v>
      </c>
      <c r="K62" s="821" t="s">
        <v>397</v>
      </c>
      <c r="L62" s="796" t="s">
        <v>289</v>
      </c>
      <c r="M62" s="769" t="s">
        <v>2</v>
      </c>
      <c r="N62" s="796" t="s">
        <v>44</v>
      </c>
    </row>
    <row r="63" ht="15.75" customHeight="1" spans="1:14">
      <c r="A63" s="684" t="s">
        <v>398</v>
      </c>
      <c r="B63" s="686">
        <v>1177</v>
      </c>
      <c r="C63" s="686">
        <v>15</v>
      </c>
      <c r="D63" s="687" t="s">
        <v>399</v>
      </c>
      <c r="E63" s="688" t="s">
        <v>84</v>
      </c>
      <c r="F63" s="689" t="s">
        <v>400</v>
      </c>
      <c r="G63" s="682">
        <v>45539</v>
      </c>
      <c r="H63" s="691">
        <v>45569</v>
      </c>
      <c r="I63" s="833" t="s">
        <v>401</v>
      </c>
      <c r="J63" s="691">
        <v>45575</v>
      </c>
      <c r="K63" s="691">
        <v>45577</v>
      </c>
      <c r="L63" s="834">
        <v>45534</v>
      </c>
      <c r="M63" s="835" t="s">
        <v>136</v>
      </c>
      <c r="N63" s="836">
        <v>45532</v>
      </c>
    </row>
    <row r="64" ht="15.75" customHeight="1" spans="1:14">
      <c r="A64" s="684" t="s">
        <v>402</v>
      </c>
      <c r="B64" s="686">
        <v>1178</v>
      </c>
      <c r="C64" s="686">
        <v>72</v>
      </c>
      <c r="D64" s="687" t="s">
        <v>403</v>
      </c>
      <c r="E64" s="688" t="s">
        <v>84</v>
      </c>
      <c r="F64" s="689" t="s">
        <v>404</v>
      </c>
      <c r="G64" s="690">
        <v>45545</v>
      </c>
      <c r="H64" s="691">
        <v>45576</v>
      </c>
      <c r="I64" s="833" t="s">
        <v>401</v>
      </c>
      <c r="J64" s="691">
        <v>45582</v>
      </c>
      <c r="K64" s="691">
        <v>45584</v>
      </c>
      <c r="L64" s="834">
        <v>45541</v>
      </c>
      <c r="M64" s="837"/>
      <c r="N64" s="836">
        <v>45539</v>
      </c>
    </row>
    <row r="65" ht="15.75" customHeight="1" spans="1:14">
      <c r="A65" s="684" t="s">
        <v>405</v>
      </c>
      <c r="B65" s="686">
        <v>1179</v>
      </c>
      <c r="C65" s="686">
        <v>18</v>
      </c>
      <c r="D65" s="687" t="s">
        <v>406</v>
      </c>
      <c r="E65" s="688" t="s">
        <v>84</v>
      </c>
      <c r="F65" s="697" t="s">
        <v>407</v>
      </c>
      <c r="G65" s="690">
        <v>45552</v>
      </c>
      <c r="H65" s="691">
        <v>45583</v>
      </c>
      <c r="I65" s="833" t="s">
        <v>401</v>
      </c>
      <c r="J65" s="691">
        <v>45589</v>
      </c>
      <c r="K65" s="797">
        <v>45591</v>
      </c>
      <c r="L65" s="834">
        <v>45548</v>
      </c>
      <c r="M65" s="837"/>
      <c r="N65" s="836">
        <v>45546</v>
      </c>
    </row>
    <row r="66" s="650" customFormat="1" ht="15.75" customHeight="1" spans="1:14">
      <c r="A66" s="684" t="s">
        <v>408</v>
      </c>
      <c r="B66" s="686">
        <v>1180</v>
      </c>
      <c r="C66" s="686">
        <v>15</v>
      </c>
      <c r="D66" s="708" t="s">
        <v>409</v>
      </c>
      <c r="E66" s="688" t="s">
        <v>84</v>
      </c>
      <c r="F66" s="697" t="s">
        <v>410</v>
      </c>
      <c r="G66" s="690">
        <v>45559</v>
      </c>
      <c r="H66" s="797">
        <v>45590</v>
      </c>
      <c r="I66" s="833" t="s">
        <v>401</v>
      </c>
      <c r="J66" s="797">
        <v>45596</v>
      </c>
      <c r="K66" s="797">
        <v>45598</v>
      </c>
      <c r="L66" s="834">
        <v>45555</v>
      </c>
      <c r="M66" s="893"/>
      <c r="N66" s="836">
        <v>45553</v>
      </c>
    </row>
    <row r="67" s="650" customFormat="1" ht="15.75" customHeight="1" spans="1:14">
      <c r="A67" s="838"/>
      <c r="B67" s="754"/>
      <c r="C67" s="754"/>
      <c r="D67" s="839"/>
      <c r="E67" s="840"/>
      <c r="F67" s="754"/>
      <c r="G67" s="841"/>
      <c r="H67" s="842"/>
      <c r="I67" s="668"/>
      <c r="J67" s="842"/>
      <c r="K67" s="842"/>
      <c r="L67" s="894"/>
      <c r="M67" s="767"/>
      <c r="N67" s="809"/>
    </row>
    <row r="68" ht="15.75" customHeight="1" spans="1:14">
      <c r="A68" s="843"/>
      <c r="B68" s="844"/>
      <c r="C68" s="653"/>
      <c r="D68" s="665"/>
      <c r="E68" s="666"/>
      <c r="F68" s="666"/>
      <c r="G68" s="667"/>
      <c r="H68" s="668"/>
      <c r="I68" s="668"/>
      <c r="J68" s="668"/>
      <c r="K68" s="668"/>
      <c r="L68" s="895"/>
      <c r="M68" s="895"/>
      <c r="N68" s="819"/>
    </row>
    <row r="69" ht="15.75" customHeight="1" spans="1:12">
      <c r="A69" s="701" t="s">
        <v>411</v>
      </c>
      <c r="B69" s="701"/>
      <c r="C69" s="653"/>
      <c r="D69" s="702"/>
      <c r="E69" s="703"/>
      <c r="F69" s="703"/>
      <c r="G69" s="704"/>
      <c r="H69" s="704"/>
      <c r="I69" s="704"/>
      <c r="J69" s="765"/>
      <c r="K69" s="783"/>
      <c r="L69" s="703"/>
    </row>
    <row r="70" ht="15.75" customHeight="1" spans="1:13">
      <c r="A70" s="669" t="s">
        <v>3</v>
      </c>
      <c r="B70" s="679" t="s">
        <v>5</v>
      </c>
      <c r="C70" s="671" t="s">
        <v>283</v>
      </c>
      <c r="D70" s="672" t="s">
        <v>284</v>
      </c>
      <c r="E70" s="669" t="s">
        <v>285</v>
      </c>
      <c r="F70" s="674" t="s">
        <v>8</v>
      </c>
      <c r="G70" s="746" t="s">
        <v>320</v>
      </c>
      <c r="H70" s="706" t="s">
        <v>412</v>
      </c>
      <c r="I70" s="706" t="s">
        <v>413</v>
      </c>
      <c r="J70" s="706" t="s">
        <v>414</v>
      </c>
      <c r="K70" s="768" t="s">
        <v>289</v>
      </c>
      <c r="L70" s="796" t="s">
        <v>2</v>
      </c>
      <c r="M70" s="796" t="s">
        <v>44</v>
      </c>
    </row>
    <row r="71" ht="15.75" customHeight="1" spans="1:14">
      <c r="A71" s="684" t="s">
        <v>415</v>
      </c>
      <c r="B71" s="686" t="s">
        <v>416</v>
      </c>
      <c r="C71" s="686" t="s">
        <v>416</v>
      </c>
      <c r="D71" s="687" t="s">
        <v>417</v>
      </c>
      <c r="E71" s="845" t="s">
        <v>22</v>
      </c>
      <c r="F71" s="689" t="s">
        <v>416</v>
      </c>
      <c r="G71" s="698">
        <v>45541</v>
      </c>
      <c r="H71" s="797">
        <v>45568</v>
      </c>
      <c r="I71" s="797">
        <v>45572</v>
      </c>
      <c r="J71" s="797">
        <v>45575</v>
      </c>
      <c r="K71" s="775">
        <v>45537</v>
      </c>
      <c r="L71" s="896" t="s">
        <v>136</v>
      </c>
      <c r="M71" s="776">
        <v>45534</v>
      </c>
      <c r="N71" s="897"/>
    </row>
    <row r="72" ht="15.75" customHeight="1" spans="1:14">
      <c r="A72" s="684" t="s">
        <v>418</v>
      </c>
      <c r="B72" s="686" t="s">
        <v>419</v>
      </c>
      <c r="C72" s="686" t="s">
        <v>419</v>
      </c>
      <c r="D72" s="687" t="s">
        <v>420</v>
      </c>
      <c r="E72" s="845" t="s">
        <v>22</v>
      </c>
      <c r="F72" s="689" t="s">
        <v>419</v>
      </c>
      <c r="G72" s="690">
        <v>45547</v>
      </c>
      <c r="H72" s="797">
        <v>45575</v>
      </c>
      <c r="I72" s="797">
        <v>45579</v>
      </c>
      <c r="J72" s="797">
        <v>45582</v>
      </c>
      <c r="K72" s="775">
        <v>45544</v>
      </c>
      <c r="L72" s="898"/>
      <c r="M72" s="776">
        <v>45541</v>
      </c>
      <c r="N72" s="897"/>
    </row>
    <row r="73" s="650" customFormat="1" spans="1:14">
      <c r="A73" s="684" t="s">
        <v>45</v>
      </c>
      <c r="B73" s="686"/>
      <c r="C73" s="686"/>
      <c r="D73" s="687"/>
      <c r="E73" s="845"/>
      <c r="F73" s="689"/>
      <c r="G73" s="690"/>
      <c r="H73" s="797"/>
      <c r="I73" s="797"/>
      <c r="J73" s="797"/>
      <c r="K73" s="775"/>
      <c r="L73" s="898"/>
      <c r="M73" s="776"/>
      <c r="N73" s="899"/>
    </row>
    <row r="74" s="650" customFormat="1" spans="1:13">
      <c r="A74" s="684" t="s">
        <v>421</v>
      </c>
      <c r="B74" s="686" t="s">
        <v>422</v>
      </c>
      <c r="C74" s="686" t="s">
        <v>422</v>
      </c>
      <c r="D74" s="687" t="s">
        <v>423</v>
      </c>
      <c r="E74" s="845" t="s">
        <v>22</v>
      </c>
      <c r="F74" s="689" t="s">
        <v>422</v>
      </c>
      <c r="G74" s="690">
        <v>45561</v>
      </c>
      <c r="H74" s="797">
        <v>45589</v>
      </c>
      <c r="I74" s="797">
        <v>45593</v>
      </c>
      <c r="J74" s="797">
        <v>45596</v>
      </c>
      <c r="K74" s="775">
        <v>45558</v>
      </c>
      <c r="L74" s="900"/>
      <c r="M74" s="776">
        <v>45555</v>
      </c>
    </row>
    <row r="75" s="650" customFormat="1" spans="1:13">
      <c r="A75" s="735"/>
      <c r="B75" s="758"/>
      <c r="C75" s="758"/>
      <c r="D75" s="737"/>
      <c r="E75" s="846"/>
      <c r="F75" s="758"/>
      <c r="G75" s="739"/>
      <c r="H75" s="740"/>
      <c r="I75" s="740"/>
      <c r="J75" s="740"/>
      <c r="K75" s="901"/>
      <c r="L75" s="802"/>
      <c r="M75" s="810"/>
    </row>
    <row r="76" spans="1:14">
      <c r="A76" s="843"/>
      <c r="B76" s="664"/>
      <c r="C76" s="653"/>
      <c r="D76" s="665"/>
      <c r="E76" s="666"/>
      <c r="F76" s="666"/>
      <c r="G76" s="667"/>
      <c r="H76" s="668"/>
      <c r="I76" s="668"/>
      <c r="J76" s="668"/>
      <c r="K76" s="668"/>
      <c r="L76" s="819"/>
      <c r="M76" s="767"/>
      <c r="N76" s="819"/>
    </row>
    <row r="77" spans="1:12">
      <c r="A77" s="701" t="s">
        <v>424</v>
      </c>
      <c r="B77" s="701"/>
      <c r="C77" s="653"/>
      <c r="D77" s="702"/>
      <c r="E77" s="703"/>
      <c r="F77" s="703"/>
      <c r="G77" s="704"/>
      <c r="H77" s="704"/>
      <c r="I77" s="704"/>
      <c r="J77" s="765"/>
      <c r="K77" s="783"/>
      <c r="L77" s="703"/>
    </row>
    <row r="78" spans="1:13">
      <c r="A78" s="669" t="s">
        <v>3</v>
      </c>
      <c r="B78" s="679" t="s">
        <v>5</v>
      </c>
      <c r="C78" s="671" t="s">
        <v>283</v>
      </c>
      <c r="D78" s="672" t="s">
        <v>284</v>
      </c>
      <c r="E78" s="669" t="s">
        <v>285</v>
      </c>
      <c r="F78" s="674" t="s">
        <v>8</v>
      </c>
      <c r="G78" s="675" t="s">
        <v>320</v>
      </c>
      <c r="H78" s="706" t="s">
        <v>425</v>
      </c>
      <c r="I78" s="706" t="s">
        <v>426</v>
      </c>
      <c r="J78" s="706" t="s">
        <v>427</v>
      </c>
      <c r="K78" s="768" t="s">
        <v>289</v>
      </c>
      <c r="L78" s="796" t="s">
        <v>2</v>
      </c>
      <c r="M78" s="796" t="s">
        <v>44</v>
      </c>
    </row>
    <row r="79" spans="1:14">
      <c r="A79" s="684" t="s">
        <v>428</v>
      </c>
      <c r="B79" s="686">
        <v>74</v>
      </c>
      <c r="C79" s="686">
        <v>74</v>
      </c>
      <c r="D79" s="687" t="s">
        <v>429</v>
      </c>
      <c r="E79" s="845" t="s">
        <v>22</v>
      </c>
      <c r="F79" s="689">
        <v>74</v>
      </c>
      <c r="G79" s="682">
        <v>45541</v>
      </c>
      <c r="H79" s="797">
        <v>45566</v>
      </c>
      <c r="I79" s="797">
        <v>45571</v>
      </c>
      <c r="J79" s="902">
        <v>45573</v>
      </c>
      <c r="K79" s="903">
        <v>45537.5</v>
      </c>
      <c r="L79" s="904" t="s">
        <v>136</v>
      </c>
      <c r="M79" s="776">
        <v>45534</v>
      </c>
      <c r="N79" s="650"/>
    </row>
    <row r="80" spans="1:13">
      <c r="A80" s="684" t="s">
        <v>430</v>
      </c>
      <c r="B80" s="686">
        <v>48</v>
      </c>
      <c r="C80" s="686">
        <v>48</v>
      </c>
      <c r="D80" s="687" t="s">
        <v>431</v>
      </c>
      <c r="E80" s="845" t="s">
        <v>310</v>
      </c>
      <c r="F80" s="689">
        <v>48</v>
      </c>
      <c r="G80" s="698">
        <v>45549</v>
      </c>
      <c r="H80" s="797">
        <v>45573</v>
      </c>
      <c r="I80" s="797">
        <v>45578</v>
      </c>
      <c r="J80" s="902">
        <v>45580</v>
      </c>
      <c r="K80" s="905">
        <v>45546.5</v>
      </c>
      <c r="L80" s="906"/>
      <c r="M80" s="776"/>
    </row>
    <row r="81" spans="1:13">
      <c r="A81" s="684" t="s">
        <v>432</v>
      </c>
      <c r="B81" s="686">
        <v>28</v>
      </c>
      <c r="C81" s="686">
        <v>28</v>
      </c>
      <c r="D81" s="687" t="s">
        <v>433</v>
      </c>
      <c r="E81" s="845" t="s">
        <v>22</v>
      </c>
      <c r="F81" s="689">
        <v>28</v>
      </c>
      <c r="G81" s="698">
        <v>45555</v>
      </c>
      <c r="H81" s="709">
        <v>45580</v>
      </c>
      <c r="I81" s="709">
        <v>45585</v>
      </c>
      <c r="J81" s="907">
        <v>45587</v>
      </c>
      <c r="K81" s="908">
        <v>45549.5</v>
      </c>
      <c r="L81" s="906"/>
      <c r="M81" s="776">
        <v>45548</v>
      </c>
    </row>
    <row r="82" s="650" customFormat="1" spans="1:13">
      <c r="A82" s="684" t="s">
        <v>434</v>
      </c>
      <c r="B82" s="686">
        <v>51</v>
      </c>
      <c r="C82" s="686">
        <v>51</v>
      </c>
      <c r="D82" s="687" t="s">
        <v>435</v>
      </c>
      <c r="E82" s="845" t="s">
        <v>310</v>
      </c>
      <c r="F82" s="689">
        <v>51</v>
      </c>
      <c r="G82" s="690">
        <v>45561</v>
      </c>
      <c r="H82" s="797">
        <v>45587</v>
      </c>
      <c r="I82" s="797">
        <v>45592</v>
      </c>
      <c r="J82" s="797">
        <v>45594</v>
      </c>
      <c r="K82" s="903">
        <v>45558.5</v>
      </c>
      <c r="L82" s="909"/>
      <c r="M82" s="776"/>
    </row>
    <row r="83" s="651" customFormat="1" spans="1:14">
      <c r="A83" s="725"/>
      <c r="B83" s="726"/>
      <c r="C83" s="726"/>
      <c r="D83" s="728"/>
      <c r="E83" s="847"/>
      <c r="F83" s="727"/>
      <c r="G83" s="848"/>
      <c r="H83" s="849"/>
      <c r="I83" s="849"/>
      <c r="J83" s="849"/>
      <c r="K83" s="910"/>
      <c r="L83" s="911"/>
      <c r="M83" s="802"/>
      <c r="N83" s="912"/>
    </row>
    <row r="84" s="651" customFormat="1" spans="1:14">
      <c r="A84" s="725"/>
      <c r="B84" s="726"/>
      <c r="C84" s="726"/>
      <c r="D84" s="728"/>
      <c r="E84" s="847"/>
      <c r="F84" s="727"/>
      <c r="G84" s="848"/>
      <c r="H84" s="849"/>
      <c r="I84" s="849"/>
      <c r="J84" s="849"/>
      <c r="K84" s="910"/>
      <c r="L84" s="911"/>
      <c r="M84" s="802"/>
      <c r="N84" s="912"/>
    </row>
    <row r="85" spans="1:12">
      <c r="A85" s="701" t="s">
        <v>436</v>
      </c>
      <c r="B85" s="701"/>
      <c r="C85" s="653"/>
      <c r="D85" s="702"/>
      <c r="E85" s="703"/>
      <c r="F85" s="703"/>
      <c r="G85" s="704"/>
      <c r="H85" s="704"/>
      <c r="I85" s="704"/>
      <c r="J85" s="765"/>
      <c r="K85" s="783"/>
      <c r="L85" s="703"/>
    </row>
    <row r="86" spans="1:14">
      <c r="A86" s="669" t="s">
        <v>3</v>
      </c>
      <c r="B86" s="679" t="s">
        <v>5</v>
      </c>
      <c r="C86" s="671" t="s">
        <v>283</v>
      </c>
      <c r="D86" s="672" t="s">
        <v>284</v>
      </c>
      <c r="E86" s="850" t="s">
        <v>285</v>
      </c>
      <c r="F86" s="851" t="s">
        <v>8</v>
      </c>
      <c r="G86" s="675" t="s">
        <v>286</v>
      </c>
      <c r="H86" s="676" t="s">
        <v>437</v>
      </c>
      <c r="I86" s="676" t="s">
        <v>438</v>
      </c>
      <c r="J86" s="706" t="s">
        <v>439</v>
      </c>
      <c r="K86" s="706" t="s">
        <v>440</v>
      </c>
      <c r="L86" s="796" t="s">
        <v>289</v>
      </c>
      <c r="M86" s="769" t="s">
        <v>2</v>
      </c>
      <c r="N86" s="796" t="s">
        <v>44</v>
      </c>
    </row>
    <row r="87" s="651" customFormat="1" spans="1:14">
      <c r="A87" s="710" t="s">
        <v>441</v>
      </c>
      <c r="B87" s="852" t="s">
        <v>442</v>
      </c>
      <c r="C87" s="721" t="s">
        <v>313</v>
      </c>
      <c r="D87" s="853" t="s">
        <v>443</v>
      </c>
      <c r="E87" s="854" t="s">
        <v>46</v>
      </c>
      <c r="F87" s="724" t="s">
        <v>444</v>
      </c>
      <c r="G87" s="749">
        <v>45538</v>
      </c>
      <c r="H87" s="750">
        <v>45567</v>
      </c>
      <c r="I87" s="750">
        <v>45570</v>
      </c>
      <c r="J87" s="750">
        <v>45572</v>
      </c>
      <c r="K87" s="750">
        <v>45575</v>
      </c>
      <c r="L87" s="826">
        <v>45534</v>
      </c>
      <c r="M87" s="772" t="s">
        <v>136</v>
      </c>
      <c r="N87" s="816">
        <v>45531</v>
      </c>
    </row>
    <row r="88" spans="1:14">
      <c r="A88" s="677" t="s">
        <v>445</v>
      </c>
      <c r="B88" s="855" t="s">
        <v>446</v>
      </c>
      <c r="C88" s="679" t="s">
        <v>447</v>
      </c>
      <c r="D88" s="680" t="s">
        <v>448</v>
      </c>
      <c r="E88" s="856" t="s">
        <v>46</v>
      </c>
      <c r="F88" s="681" t="s">
        <v>449</v>
      </c>
      <c r="G88" s="698">
        <v>45545</v>
      </c>
      <c r="H88" s="683">
        <v>45574</v>
      </c>
      <c r="I88" s="683">
        <v>45577</v>
      </c>
      <c r="J88" s="683">
        <v>45579</v>
      </c>
      <c r="K88" s="683">
        <v>45582</v>
      </c>
      <c r="L88" s="771">
        <v>45541</v>
      </c>
      <c r="M88" s="774"/>
      <c r="N88" s="773">
        <v>45539</v>
      </c>
    </row>
    <row r="89" s="650" customFormat="1" spans="1:14">
      <c r="A89" s="677" t="s">
        <v>450</v>
      </c>
      <c r="B89" s="855" t="s">
        <v>451</v>
      </c>
      <c r="C89" s="679" t="s">
        <v>452</v>
      </c>
      <c r="D89" s="680" t="s">
        <v>453</v>
      </c>
      <c r="E89" s="856" t="s">
        <v>46</v>
      </c>
      <c r="F89" s="681" t="s">
        <v>454</v>
      </c>
      <c r="G89" s="682">
        <v>45550</v>
      </c>
      <c r="H89" s="683">
        <v>45581</v>
      </c>
      <c r="I89" s="683">
        <v>45584</v>
      </c>
      <c r="J89" s="683">
        <v>45586</v>
      </c>
      <c r="K89" s="683">
        <v>45589</v>
      </c>
      <c r="L89" s="771">
        <v>45547</v>
      </c>
      <c r="M89" s="774"/>
      <c r="N89" s="773">
        <v>45545</v>
      </c>
    </row>
    <row r="90" spans="1:14">
      <c r="A90" s="677" t="s">
        <v>455</v>
      </c>
      <c r="B90" s="855" t="s">
        <v>456</v>
      </c>
      <c r="C90" s="679" t="s">
        <v>457</v>
      </c>
      <c r="D90" s="680" t="s">
        <v>458</v>
      </c>
      <c r="E90" s="856" t="s">
        <v>46</v>
      </c>
      <c r="F90" s="681" t="s">
        <v>459</v>
      </c>
      <c r="G90" s="682">
        <v>45557</v>
      </c>
      <c r="H90" s="683">
        <v>45588</v>
      </c>
      <c r="I90" s="683">
        <v>45591</v>
      </c>
      <c r="J90" s="683">
        <v>45593</v>
      </c>
      <c r="K90" s="683">
        <v>45596</v>
      </c>
      <c r="L90" s="771">
        <v>45554</v>
      </c>
      <c r="M90" s="774"/>
      <c r="N90" s="773">
        <v>45552</v>
      </c>
    </row>
    <row r="91" spans="1:14">
      <c r="A91" s="677" t="s">
        <v>460</v>
      </c>
      <c r="B91" s="855" t="s">
        <v>461</v>
      </c>
      <c r="C91" s="679" t="s">
        <v>312</v>
      </c>
      <c r="D91" s="680" t="s">
        <v>462</v>
      </c>
      <c r="E91" s="856" t="s">
        <v>46</v>
      </c>
      <c r="F91" s="681" t="s">
        <v>463</v>
      </c>
      <c r="G91" s="682">
        <v>45564</v>
      </c>
      <c r="H91" s="683">
        <v>45595</v>
      </c>
      <c r="I91" s="683">
        <v>45598</v>
      </c>
      <c r="J91" s="683">
        <v>45600</v>
      </c>
      <c r="K91" s="683">
        <v>45603</v>
      </c>
      <c r="L91" s="771">
        <v>45561</v>
      </c>
      <c r="M91" s="778"/>
      <c r="N91" s="773">
        <v>45559</v>
      </c>
    </row>
    <row r="92" s="651" customFormat="1" spans="1:14">
      <c r="A92" s="725"/>
      <c r="B92" s="726"/>
      <c r="C92" s="726"/>
      <c r="D92" s="728"/>
      <c r="E92" s="847"/>
      <c r="F92" s="727"/>
      <c r="G92" s="848"/>
      <c r="H92" s="849"/>
      <c r="I92" s="849"/>
      <c r="J92" s="849"/>
      <c r="K92" s="910"/>
      <c r="L92" s="911"/>
      <c r="M92" s="802"/>
      <c r="N92" s="912"/>
    </row>
    <row r="93" spans="1:14">
      <c r="A93" s="759"/>
      <c r="B93" s="760"/>
      <c r="C93" s="761"/>
      <c r="D93" s="665"/>
      <c r="E93" s="762"/>
      <c r="F93" s="762"/>
      <c r="G93" s="667"/>
      <c r="H93" s="668"/>
      <c r="I93" s="668"/>
      <c r="J93" s="668"/>
      <c r="K93" s="668"/>
      <c r="L93" s="782"/>
      <c r="M93" s="782"/>
      <c r="N93" s="782"/>
    </row>
    <row r="94" spans="1:12">
      <c r="A94" s="701" t="s">
        <v>464</v>
      </c>
      <c r="B94" s="701"/>
      <c r="C94" s="653"/>
      <c r="D94" s="702"/>
      <c r="E94" s="703"/>
      <c r="F94" s="703"/>
      <c r="G94" s="704"/>
      <c r="H94" s="704"/>
      <c r="I94" s="704"/>
      <c r="J94" s="765"/>
      <c r="K94" s="783"/>
      <c r="L94" s="703"/>
    </row>
    <row r="95" s="651" customFormat="1" spans="1:14">
      <c r="A95" s="857" t="s">
        <v>3</v>
      </c>
      <c r="B95" s="721" t="s">
        <v>5</v>
      </c>
      <c r="C95" s="858" t="s">
        <v>283</v>
      </c>
      <c r="D95" s="859" t="s">
        <v>284</v>
      </c>
      <c r="E95" s="857" t="s">
        <v>285</v>
      </c>
      <c r="F95" s="674" t="s">
        <v>8</v>
      </c>
      <c r="G95" s="860" t="s">
        <v>348</v>
      </c>
      <c r="H95" s="861" t="s">
        <v>465</v>
      </c>
      <c r="I95" s="861" t="s">
        <v>466</v>
      </c>
      <c r="J95" s="861" t="s">
        <v>467</v>
      </c>
      <c r="K95" s="861" t="s">
        <v>468</v>
      </c>
      <c r="L95" s="913" t="s">
        <v>289</v>
      </c>
      <c r="M95" s="914" t="s">
        <v>2</v>
      </c>
      <c r="N95" s="914" t="s">
        <v>44</v>
      </c>
    </row>
    <row r="96" s="651" customFormat="1" spans="1:14">
      <c r="A96" s="710" t="s">
        <v>469</v>
      </c>
      <c r="B96" s="721" t="s">
        <v>470</v>
      </c>
      <c r="C96" s="721" t="s">
        <v>471</v>
      </c>
      <c r="D96" s="853" t="s">
        <v>472</v>
      </c>
      <c r="E96" s="862" t="s">
        <v>46</v>
      </c>
      <c r="F96" s="724" t="s">
        <v>473</v>
      </c>
      <c r="G96" s="749">
        <v>45544</v>
      </c>
      <c r="H96" s="863">
        <v>45572</v>
      </c>
      <c r="I96" s="863">
        <v>45575</v>
      </c>
      <c r="J96" s="750">
        <v>45578</v>
      </c>
      <c r="K96" s="861" t="s">
        <v>474</v>
      </c>
      <c r="L96" s="826">
        <v>45537</v>
      </c>
      <c r="M96" s="915" t="s">
        <v>136</v>
      </c>
      <c r="N96" s="816">
        <v>45532</v>
      </c>
    </row>
    <row r="97" s="651" customFormat="1" spans="1:14">
      <c r="A97" s="710" t="s">
        <v>475</v>
      </c>
      <c r="B97" s="721" t="s">
        <v>476</v>
      </c>
      <c r="C97" s="721" t="s">
        <v>477</v>
      </c>
      <c r="D97" s="853" t="s">
        <v>478</v>
      </c>
      <c r="E97" s="862" t="s">
        <v>46</v>
      </c>
      <c r="F97" s="724" t="s">
        <v>479</v>
      </c>
      <c r="G97" s="714">
        <v>45548</v>
      </c>
      <c r="H97" s="863">
        <v>45579</v>
      </c>
      <c r="I97" s="863">
        <v>45582</v>
      </c>
      <c r="J97" s="750">
        <v>45585</v>
      </c>
      <c r="K97" s="861" t="s">
        <v>474</v>
      </c>
      <c r="L97" s="826">
        <v>45544</v>
      </c>
      <c r="M97" s="916"/>
      <c r="N97" s="816">
        <v>45539</v>
      </c>
    </row>
    <row r="98" s="652" customFormat="1" spans="1:14">
      <c r="A98" s="710" t="s">
        <v>480</v>
      </c>
      <c r="B98" s="721" t="s">
        <v>481</v>
      </c>
      <c r="C98" s="721">
        <v>40</v>
      </c>
      <c r="D98" s="853" t="s">
        <v>482</v>
      </c>
      <c r="E98" s="862" t="s">
        <v>46</v>
      </c>
      <c r="F98" s="724" t="s">
        <v>483</v>
      </c>
      <c r="G98" s="714">
        <v>45555</v>
      </c>
      <c r="H98" s="863">
        <v>45586</v>
      </c>
      <c r="I98" s="863">
        <v>45589</v>
      </c>
      <c r="J98" s="750">
        <v>45592</v>
      </c>
      <c r="K98" s="861" t="s">
        <v>474</v>
      </c>
      <c r="L98" s="917">
        <v>45552</v>
      </c>
      <c r="M98" s="916"/>
      <c r="N98" s="918">
        <v>45548</v>
      </c>
    </row>
    <row r="99" s="652" customFormat="1" spans="1:14">
      <c r="A99" s="710" t="s">
        <v>484</v>
      </c>
      <c r="B99" s="721" t="s">
        <v>485</v>
      </c>
      <c r="C99" s="721">
        <v>36</v>
      </c>
      <c r="D99" s="853" t="s">
        <v>486</v>
      </c>
      <c r="E99" s="862" t="s">
        <v>46</v>
      </c>
      <c r="F99" s="724" t="s">
        <v>487</v>
      </c>
      <c r="G99" s="749">
        <v>45560</v>
      </c>
      <c r="H99" s="863">
        <v>45593</v>
      </c>
      <c r="I99" s="863">
        <v>45596</v>
      </c>
      <c r="J99" s="863">
        <v>45599</v>
      </c>
      <c r="K99" s="861" t="s">
        <v>474</v>
      </c>
      <c r="L99" s="826">
        <v>45558</v>
      </c>
      <c r="M99" s="919"/>
      <c r="N99" s="920">
        <v>45553</v>
      </c>
    </row>
    <row r="100" s="651" customFormat="1" spans="1:14">
      <c r="A100" s="725"/>
      <c r="B100" s="726"/>
      <c r="C100" s="726"/>
      <c r="D100" s="728"/>
      <c r="E100" s="847"/>
      <c r="F100" s="727"/>
      <c r="G100" s="848"/>
      <c r="H100" s="849"/>
      <c r="I100" s="849"/>
      <c r="J100" s="849"/>
      <c r="K100" s="910"/>
      <c r="L100" s="911"/>
      <c r="M100" s="802"/>
      <c r="N100" s="912"/>
    </row>
    <row r="101" s="651" customFormat="1" spans="1:14">
      <c r="A101" s="864"/>
      <c r="B101" s="865"/>
      <c r="D101" s="728"/>
      <c r="E101" s="729"/>
      <c r="F101" s="729"/>
      <c r="G101" s="730"/>
      <c r="H101" s="731"/>
      <c r="I101" s="731"/>
      <c r="J101" s="731"/>
      <c r="K101" s="731"/>
      <c r="L101" s="921"/>
      <c r="M101" s="789"/>
      <c r="N101" s="921"/>
    </row>
    <row r="102" spans="1:10">
      <c r="A102" s="866" t="s">
        <v>488</v>
      </c>
      <c r="B102" s="701"/>
      <c r="C102" s="653"/>
      <c r="D102" s="702"/>
      <c r="E102" s="703"/>
      <c r="F102" s="703"/>
      <c r="G102" s="704"/>
      <c r="H102" s="704"/>
      <c r="I102" s="783"/>
      <c r="J102" s="765"/>
    </row>
    <row r="103" spans="1:13">
      <c r="A103" s="669" t="s">
        <v>3</v>
      </c>
      <c r="B103" s="679" t="s">
        <v>5</v>
      </c>
      <c r="C103" s="671" t="s">
        <v>283</v>
      </c>
      <c r="D103" s="672" t="s">
        <v>284</v>
      </c>
      <c r="E103" s="673" t="s">
        <v>285</v>
      </c>
      <c r="F103" s="674" t="s">
        <v>8</v>
      </c>
      <c r="G103" s="675" t="s">
        <v>489</v>
      </c>
      <c r="H103" s="676" t="s">
        <v>490</v>
      </c>
      <c r="I103" s="676" t="s">
        <v>491</v>
      </c>
      <c r="J103" s="676" t="s">
        <v>492</v>
      </c>
      <c r="K103" s="922" t="s">
        <v>289</v>
      </c>
      <c r="L103" s="796" t="s">
        <v>2</v>
      </c>
      <c r="M103" s="923" t="s">
        <v>44</v>
      </c>
    </row>
    <row r="104" spans="1:13">
      <c r="A104" s="677" t="s">
        <v>493</v>
      </c>
      <c r="B104" s="679">
        <v>126</v>
      </c>
      <c r="C104" s="679">
        <v>126</v>
      </c>
      <c r="D104" s="680" t="s">
        <v>494</v>
      </c>
      <c r="E104" s="867" t="s">
        <v>310</v>
      </c>
      <c r="F104" s="724">
        <v>126</v>
      </c>
      <c r="G104" s="698">
        <v>45539</v>
      </c>
      <c r="H104" s="709">
        <v>45569</v>
      </c>
      <c r="I104" s="709">
        <v>45573</v>
      </c>
      <c r="J104" s="709">
        <v>45575</v>
      </c>
      <c r="K104" s="771">
        <v>45534</v>
      </c>
      <c r="L104" s="896" t="s">
        <v>495</v>
      </c>
      <c r="M104" s="776"/>
    </row>
    <row r="105" spans="1:13">
      <c r="A105" s="677" t="s">
        <v>496</v>
      </c>
      <c r="B105" s="679">
        <v>134</v>
      </c>
      <c r="C105" s="679">
        <v>134</v>
      </c>
      <c r="D105" s="680" t="s">
        <v>497</v>
      </c>
      <c r="E105" s="867" t="s">
        <v>310</v>
      </c>
      <c r="F105" s="681">
        <v>134</v>
      </c>
      <c r="G105" s="698">
        <v>45546</v>
      </c>
      <c r="H105" s="709">
        <v>45576</v>
      </c>
      <c r="I105" s="709">
        <v>45580</v>
      </c>
      <c r="J105" s="924">
        <v>45582</v>
      </c>
      <c r="K105" s="771">
        <v>45541</v>
      </c>
      <c r="L105" s="898"/>
      <c r="M105" s="776"/>
    </row>
    <row r="106" spans="1:13">
      <c r="A106" s="677" t="s">
        <v>498</v>
      </c>
      <c r="B106" s="679">
        <v>186</v>
      </c>
      <c r="C106" s="679">
        <v>186</v>
      </c>
      <c r="D106" s="680" t="s">
        <v>499</v>
      </c>
      <c r="E106" s="867" t="s">
        <v>22</v>
      </c>
      <c r="F106" s="681">
        <v>186</v>
      </c>
      <c r="G106" s="698">
        <v>45553</v>
      </c>
      <c r="H106" s="709">
        <v>45583</v>
      </c>
      <c r="I106" s="709">
        <v>45587</v>
      </c>
      <c r="J106" s="709">
        <v>45589</v>
      </c>
      <c r="K106" s="771">
        <v>45548</v>
      </c>
      <c r="L106" s="898"/>
      <c r="M106" s="776">
        <v>45545</v>
      </c>
    </row>
    <row r="107" spans="1:13">
      <c r="A107" s="677" t="s">
        <v>500</v>
      </c>
      <c r="B107" s="679">
        <v>157</v>
      </c>
      <c r="C107" s="679">
        <v>157</v>
      </c>
      <c r="D107" s="680" t="s">
        <v>501</v>
      </c>
      <c r="E107" s="867" t="s">
        <v>22</v>
      </c>
      <c r="F107" s="681">
        <v>157</v>
      </c>
      <c r="G107" s="698">
        <v>45559</v>
      </c>
      <c r="H107" s="709">
        <v>45590</v>
      </c>
      <c r="I107" s="709">
        <v>45594</v>
      </c>
      <c r="J107" s="709">
        <v>45596</v>
      </c>
      <c r="K107" s="771">
        <v>45555</v>
      </c>
      <c r="L107" s="898"/>
      <c r="M107" s="776">
        <v>45552</v>
      </c>
    </row>
    <row r="108" spans="1:13">
      <c r="A108" s="677" t="s">
        <v>502</v>
      </c>
      <c r="B108" s="679">
        <v>71</v>
      </c>
      <c r="C108" s="679">
        <v>71</v>
      </c>
      <c r="D108" s="680" t="s">
        <v>503</v>
      </c>
      <c r="E108" s="867" t="s">
        <v>22</v>
      </c>
      <c r="F108" s="681">
        <v>71</v>
      </c>
      <c r="G108" s="690">
        <v>45565</v>
      </c>
      <c r="H108" s="709">
        <v>45597</v>
      </c>
      <c r="I108" s="709">
        <v>45601</v>
      </c>
      <c r="J108" s="709">
        <v>45603</v>
      </c>
      <c r="K108" s="771">
        <v>45562</v>
      </c>
      <c r="L108" s="900"/>
      <c r="M108" s="776">
        <v>45559</v>
      </c>
    </row>
    <row r="109" s="651" customFormat="1" spans="1:14">
      <c r="A109" s="725"/>
      <c r="B109" s="726"/>
      <c r="C109" s="726"/>
      <c r="D109" s="728"/>
      <c r="E109" s="847"/>
      <c r="F109" s="727"/>
      <c r="G109" s="848"/>
      <c r="H109" s="849"/>
      <c r="I109" s="849"/>
      <c r="J109" s="849"/>
      <c r="K109" s="910"/>
      <c r="L109" s="911"/>
      <c r="M109" s="802"/>
      <c r="N109" s="912"/>
    </row>
    <row r="110" ht="15.75" customHeight="1" spans="1:12">
      <c r="A110" s="701" t="s">
        <v>504</v>
      </c>
      <c r="B110" s="701"/>
      <c r="C110" s="653"/>
      <c r="D110" s="702"/>
      <c r="E110" s="703"/>
      <c r="F110" s="703"/>
      <c r="G110" s="704"/>
      <c r="H110" s="704"/>
      <c r="I110" s="704"/>
      <c r="J110" s="765"/>
      <c r="K110" s="783"/>
      <c r="L110" s="767"/>
    </row>
    <row r="111" ht="15.75" customHeight="1" spans="1:12">
      <c r="A111" s="669" t="s">
        <v>3</v>
      </c>
      <c r="B111" s="679" t="s">
        <v>5</v>
      </c>
      <c r="C111" s="671" t="s">
        <v>283</v>
      </c>
      <c r="D111" s="705" t="s">
        <v>284</v>
      </c>
      <c r="E111" s="673" t="s">
        <v>285</v>
      </c>
      <c r="F111" s="674" t="s">
        <v>8</v>
      </c>
      <c r="G111" s="675" t="s">
        <v>304</v>
      </c>
      <c r="H111" s="706" t="s">
        <v>305</v>
      </c>
      <c r="I111" s="784" t="s">
        <v>289</v>
      </c>
      <c r="J111" s="769" t="s">
        <v>2</v>
      </c>
      <c r="K111" s="785"/>
      <c r="L111" s="767"/>
    </row>
    <row r="112" s="650" customFormat="1" ht="15.75" customHeight="1" spans="1:12">
      <c r="A112" s="677" t="s">
        <v>505</v>
      </c>
      <c r="B112" s="679" t="s">
        <v>307</v>
      </c>
      <c r="C112" s="721" t="s">
        <v>506</v>
      </c>
      <c r="D112" s="868" t="s">
        <v>507</v>
      </c>
      <c r="E112" s="673" t="s">
        <v>310</v>
      </c>
      <c r="F112" s="681" t="s">
        <v>307</v>
      </c>
      <c r="G112" s="682">
        <v>45553</v>
      </c>
      <c r="H112" s="709">
        <v>45567</v>
      </c>
      <c r="I112" s="925">
        <v>45549.4166666667</v>
      </c>
      <c r="J112" s="926" t="s">
        <v>293</v>
      </c>
      <c r="K112" s="927"/>
      <c r="L112" s="928"/>
    </row>
    <row r="113" s="651" customFormat="1" spans="1:14">
      <c r="A113" s="864"/>
      <c r="B113" s="865"/>
      <c r="D113" s="728"/>
      <c r="E113" s="729"/>
      <c r="F113" s="729"/>
      <c r="G113" s="730"/>
      <c r="H113" s="731"/>
      <c r="I113" s="731"/>
      <c r="J113" s="731"/>
      <c r="K113" s="731"/>
      <c r="L113" s="921"/>
      <c r="M113" s="789"/>
      <c r="N113" s="921"/>
    </row>
    <row r="114" s="651" customFormat="1" spans="1:14">
      <c r="A114" s="725"/>
      <c r="B114" s="726"/>
      <c r="C114" s="726"/>
      <c r="D114" s="728"/>
      <c r="E114" s="847"/>
      <c r="F114" s="727"/>
      <c r="G114" s="848"/>
      <c r="H114" s="849"/>
      <c r="I114" s="849"/>
      <c r="J114" s="849"/>
      <c r="K114" s="910"/>
      <c r="L114" s="911"/>
      <c r="M114" s="802"/>
      <c r="N114" s="912"/>
    </row>
    <row r="115" spans="1:15">
      <c r="A115" s="795" t="s">
        <v>508</v>
      </c>
      <c r="B115" s="795"/>
      <c r="C115" s="795"/>
      <c r="D115" s="795"/>
      <c r="E115" s="869"/>
      <c r="F115" s="795"/>
      <c r="G115" s="870"/>
      <c r="H115" s="795"/>
      <c r="I115" s="795"/>
      <c r="J115" s="795"/>
      <c r="K115" s="873"/>
      <c r="L115" s="888"/>
      <c r="M115" s="888"/>
      <c r="O115" s="888"/>
    </row>
    <row r="116" spans="1:15">
      <c r="A116" s="795" t="s">
        <v>150</v>
      </c>
      <c r="B116" s="795"/>
      <c r="C116" s="795"/>
      <c r="D116" s="795"/>
      <c r="E116" s="869"/>
      <c r="F116" s="795"/>
      <c r="G116" s="870"/>
      <c r="H116" s="795"/>
      <c r="I116" s="795"/>
      <c r="J116" s="795"/>
      <c r="K116" s="873"/>
      <c r="L116" s="888"/>
      <c r="M116" s="888"/>
      <c r="O116" s="888"/>
    </row>
    <row r="117" spans="1:15">
      <c r="A117" s="871" t="s">
        <v>509</v>
      </c>
      <c r="B117" s="871"/>
      <c r="C117" s="872"/>
      <c r="D117" s="873"/>
      <c r="E117" s="874"/>
      <c r="F117" s="873"/>
      <c r="G117" s="875"/>
      <c r="H117" s="873"/>
      <c r="I117" s="873"/>
      <c r="J117" s="873"/>
      <c r="K117" s="929"/>
      <c r="L117" s="888"/>
      <c r="M117" s="888"/>
      <c r="O117" s="888"/>
    </row>
    <row r="118" spans="1:12">
      <c r="A118" s="876"/>
      <c r="B118" s="877"/>
      <c r="C118" s="878"/>
      <c r="D118" s="873"/>
      <c r="E118" s="874"/>
      <c r="F118" s="873"/>
      <c r="G118" s="875"/>
      <c r="H118" s="873"/>
      <c r="I118" s="873"/>
      <c r="J118" s="873"/>
      <c r="K118" s="782"/>
      <c r="L118" s="930"/>
    </row>
    <row r="119" spans="1:12">
      <c r="A119" s="879" t="s">
        <v>510</v>
      </c>
      <c r="B119" s="871"/>
      <c r="C119" s="880"/>
      <c r="D119" s="873"/>
      <c r="E119" s="874"/>
      <c r="F119" s="873"/>
      <c r="G119" s="875"/>
      <c r="H119" s="873"/>
      <c r="I119" s="873"/>
      <c r="J119" s="873"/>
      <c r="K119" s="888"/>
      <c r="L119" s="888"/>
    </row>
    <row r="120" spans="1:12">
      <c r="A120" s="881" t="s">
        <v>511</v>
      </c>
      <c r="B120" s="881"/>
      <c r="C120" s="881"/>
      <c r="D120" s="881"/>
      <c r="E120" s="666"/>
      <c r="F120" s="666"/>
      <c r="G120" s="882"/>
      <c r="H120" s="882"/>
      <c r="I120" s="887"/>
      <c r="J120" s="929"/>
      <c r="K120" s="888"/>
      <c r="L120" s="888"/>
    </row>
    <row r="121" spans="1:12">
      <c r="A121" s="843"/>
      <c r="B121" s="843"/>
      <c r="C121" s="843"/>
      <c r="D121" s="843"/>
      <c r="E121" s="666"/>
      <c r="F121" s="666"/>
      <c r="G121" s="882"/>
      <c r="H121" s="668"/>
      <c r="I121" s="668"/>
      <c r="J121" s="782"/>
      <c r="K121" s="888"/>
      <c r="L121" s="931"/>
    </row>
    <row r="122" spans="1:12">
      <c r="A122" s="883" t="s">
        <v>512</v>
      </c>
      <c r="B122" s="884"/>
      <c r="C122" s="885"/>
      <c r="D122" s="666"/>
      <c r="E122" s="886"/>
      <c r="F122" s="887"/>
      <c r="G122" s="887"/>
      <c r="H122" s="667"/>
      <c r="I122" s="882"/>
      <c r="J122" s="932"/>
      <c r="K122" s="888"/>
      <c r="L122" s="888"/>
    </row>
    <row r="123" spans="1:12">
      <c r="A123" s="888" t="s">
        <v>155</v>
      </c>
      <c r="B123" s="888"/>
      <c r="C123" s="888"/>
      <c r="D123" s="888"/>
      <c r="E123" s="889"/>
      <c r="F123" s="888"/>
      <c r="G123" s="890"/>
      <c r="H123" s="891"/>
      <c r="I123" s="892"/>
      <c r="J123" s="888"/>
      <c r="K123" s="888"/>
      <c r="L123" s="888"/>
    </row>
    <row r="124" spans="1:12">
      <c r="A124" s="888" t="s">
        <v>513</v>
      </c>
      <c r="B124" s="888"/>
      <c r="C124" s="888"/>
      <c r="D124" s="888"/>
      <c r="E124" s="889"/>
      <c r="F124" s="888"/>
      <c r="G124" s="890"/>
      <c r="H124" s="891"/>
      <c r="I124" s="892"/>
      <c r="J124" s="888"/>
      <c r="L124" s="888"/>
    </row>
    <row r="125" spans="1:12">
      <c r="A125" s="888" t="s">
        <v>514</v>
      </c>
      <c r="B125" s="888"/>
      <c r="C125" s="888"/>
      <c r="D125" s="888"/>
      <c r="E125" s="889"/>
      <c r="F125" s="888"/>
      <c r="G125" s="890"/>
      <c r="H125" s="891"/>
      <c r="I125" s="892"/>
      <c r="J125" s="888"/>
      <c r="L125" s="888"/>
    </row>
    <row r="126" spans="1:12">
      <c r="A126" s="888" t="s">
        <v>515</v>
      </c>
      <c r="B126" s="888"/>
      <c r="C126" s="888"/>
      <c r="D126" s="888"/>
      <c r="E126" s="889"/>
      <c r="F126" s="888"/>
      <c r="G126" s="890"/>
      <c r="H126" s="891"/>
      <c r="I126" s="892"/>
      <c r="J126" s="888"/>
      <c r="L126" s="888"/>
    </row>
    <row r="127" spans="1:12">
      <c r="A127" s="888" t="s">
        <v>516</v>
      </c>
      <c r="B127" s="888"/>
      <c r="C127" s="888"/>
      <c r="D127" s="888"/>
      <c r="E127" s="889"/>
      <c r="F127" s="888"/>
      <c r="G127" s="890"/>
      <c r="H127" s="891"/>
      <c r="I127" s="892"/>
      <c r="J127" s="888"/>
      <c r="L127" s="888"/>
    </row>
    <row r="128" spans="1:12">
      <c r="A128" s="888"/>
      <c r="B128" s="888"/>
      <c r="C128" s="888"/>
      <c r="D128" s="889"/>
      <c r="E128" s="888"/>
      <c r="F128" s="888"/>
      <c r="G128" s="891"/>
      <c r="H128" s="892"/>
      <c r="I128" s="888"/>
      <c r="K128" s="888"/>
      <c r="L128" s="888"/>
    </row>
    <row r="129" ht="17.4" spans="1:11">
      <c r="A129" s="933" t="s">
        <v>517</v>
      </c>
      <c r="B129" s="933"/>
      <c r="C129" s="933"/>
      <c r="D129" s="933"/>
      <c r="E129" s="933"/>
      <c r="F129" s="933"/>
      <c r="G129" s="933"/>
      <c r="H129" s="933"/>
      <c r="I129" s="933"/>
      <c r="J129" s="933"/>
      <c r="K129" s="933"/>
    </row>
    <row r="130" spans="3:8">
      <c r="C130" s="653"/>
      <c r="E130" s="653"/>
      <c r="G130" s="653"/>
      <c r="H130" s="653"/>
    </row>
    <row r="131" spans="3:8">
      <c r="C131" s="653"/>
      <c r="E131" s="653"/>
      <c r="G131" s="653"/>
      <c r="H131" s="653"/>
    </row>
    <row r="132" spans="3:8">
      <c r="C132" s="653"/>
      <c r="E132" s="653"/>
      <c r="G132" s="653"/>
      <c r="H132" s="653"/>
    </row>
    <row r="133" spans="3:8">
      <c r="C133" s="653"/>
      <c r="E133" s="653"/>
      <c r="G133" s="653"/>
      <c r="H133" s="653"/>
    </row>
    <row r="134" spans="3:8">
      <c r="C134" s="653"/>
      <c r="E134" s="653"/>
      <c r="G134" s="653"/>
      <c r="H134" s="653"/>
    </row>
    <row r="135" spans="3:8">
      <c r="C135" s="653"/>
      <c r="E135" s="653"/>
      <c r="G135" s="653"/>
      <c r="H135" s="653"/>
    </row>
    <row r="136" spans="3:8">
      <c r="C136" s="653"/>
      <c r="E136" s="653"/>
      <c r="G136" s="653"/>
      <c r="H136" s="653"/>
    </row>
    <row r="137" spans="3:8">
      <c r="C137" s="653"/>
      <c r="E137" s="653"/>
      <c r="G137" s="653"/>
      <c r="H137" s="653"/>
    </row>
    <row r="138" spans="3:8">
      <c r="C138" s="653"/>
      <c r="E138" s="653"/>
      <c r="G138" s="653"/>
      <c r="H138" s="653"/>
    </row>
    <row r="139" spans="3:8">
      <c r="C139" s="653"/>
      <c r="E139" s="653"/>
      <c r="G139" s="653"/>
      <c r="H139" s="653"/>
    </row>
    <row r="140" spans="3:8">
      <c r="C140" s="653"/>
      <c r="E140" s="653"/>
      <c r="G140" s="653"/>
      <c r="H140" s="653"/>
    </row>
    <row r="141" spans="3:8">
      <c r="C141" s="653"/>
      <c r="E141" s="653"/>
      <c r="G141" s="653"/>
      <c r="H141" s="653"/>
    </row>
    <row r="142" spans="3:8">
      <c r="C142" s="653"/>
      <c r="E142" s="653"/>
      <c r="G142" s="653"/>
      <c r="H142" s="653"/>
    </row>
    <row r="143" spans="3:8">
      <c r="C143" s="653"/>
      <c r="E143" s="653"/>
      <c r="G143" s="653"/>
      <c r="H143" s="653"/>
    </row>
    <row r="144" spans="3:8">
      <c r="C144" s="653"/>
      <c r="E144" s="653"/>
      <c r="G144" s="653"/>
      <c r="H144" s="653"/>
    </row>
    <row r="145" spans="3:8">
      <c r="C145" s="653"/>
      <c r="E145" s="653"/>
      <c r="G145" s="653"/>
      <c r="H145" s="653"/>
    </row>
    <row r="146" spans="3:8">
      <c r="C146" s="653"/>
      <c r="E146" s="653"/>
      <c r="G146" s="653"/>
      <c r="H146" s="653"/>
    </row>
    <row r="147" spans="3:8">
      <c r="C147" s="653"/>
      <c r="E147" s="653"/>
      <c r="G147" s="653"/>
      <c r="H147" s="653"/>
    </row>
    <row r="148" spans="3:8">
      <c r="C148" s="653"/>
      <c r="E148" s="653"/>
      <c r="G148" s="653"/>
      <c r="H148" s="653"/>
    </row>
    <row r="149" spans="3:8">
      <c r="C149" s="653"/>
      <c r="E149" s="653"/>
      <c r="G149" s="653"/>
      <c r="H149" s="653"/>
    </row>
    <row r="150" spans="3:8">
      <c r="C150" s="653"/>
      <c r="E150" s="653"/>
      <c r="G150" s="653"/>
      <c r="H150" s="653"/>
    </row>
    <row r="151" spans="3:8">
      <c r="C151" s="653"/>
      <c r="E151" s="653"/>
      <c r="G151" s="653"/>
      <c r="H151" s="653"/>
    </row>
    <row r="152" spans="3:8">
      <c r="C152" s="653"/>
      <c r="E152" s="653"/>
      <c r="G152" s="653"/>
      <c r="H152" s="653"/>
    </row>
    <row r="153" spans="3:8">
      <c r="C153" s="653"/>
      <c r="E153" s="653"/>
      <c r="G153" s="653"/>
      <c r="H153" s="653"/>
    </row>
    <row r="154" spans="3:8">
      <c r="C154" s="653"/>
      <c r="E154" s="653"/>
      <c r="G154" s="653"/>
      <c r="H154" s="653"/>
    </row>
    <row r="155" spans="3:8">
      <c r="C155" s="653"/>
      <c r="E155" s="653"/>
      <c r="G155" s="653"/>
      <c r="H155" s="653"/>
    </row>
    <row r="156" spans="3:8">
      <c r="C156" s="653"/>
      <c r="E156" s="653"/>
      <c r="G156" s="653"/>
      <c r="H156" s="653"/>
    </row>
    <row r="157" spans="3:8">
      <c r="C157" s="653"/>
      <c r="E157" s="653"/>
      <c r="G157" s="653"/>
      <c r="H157" s="653"/>
    </row>
    <row r="158" spans="3:8">
      <c r="C158" s="653"/>
      <c r="E158" s="653"/>
      <c r="G158" s="653"/>
      <c r="H158" s="653"/>
    </row>
    <row r="159" spans="3:8">
      <c r="C159" s="653"/>
      <c r="E159" s="653"/>
      <c r="G159" s="653"/>
      <c r="H159" s="653"/>
    </row>
    <row r="160" spans="3:8">
      <c r="C160" s="653"/>
      <c r="E160" s="653"/>
      <c r="G160" s="653"/>
      <c r="H160" s="653"/>
    </row>
    <row r="161" spans="3:8">
      <c r="C161" s="653"/>
      <c r="E161" s="653"/>
      <c r="G161" s="653"/>
      <c r="H161" s="653"/>
    </row>
    <row r="162" spans="3:8">
      <c r="C162" s="653"/>
      <c r="E162" s="653"/>
      <c r="G162" s="653"/>
      <c r="H162" s="653"/>
    </row>
    <row r="163" spans="3:8">
      <c r="C163" s="653"/>
      <c r="E163" s="653"/>
      <c r="G163" s="653"/>
      <c r="H163" s="653"/>
    </row>
    <row r="164" spans="3:8">
      <c r="C164" s="653"/>
      <c r="E164" s="653"/>
      <c r="G164" s="653"/>
      <c r="H164" s="653"/>
    </row>
    <row r="165" spans="3:8">
      <c r="C165" s="653"/>
      <c r="E165" s="653"/>
      <c r="G165" s="653"/>
      <c r="H165" s="653"/>
    </row>
    <row r="166" spans="3:8">
      <c r="C166" s="653"/>
      <c r="E166" s="653"/>
      <c r="G166" s="653"/>
      <c r="H166" s="653"/>
    </row>
    <row r="167" spans="3:8">
      <c r="C167" s="653"/>
      <c r="E167" s="653"/>
      <c r="G167" s="653"/>
      <c r="H167" s="653"/>
    </row>
    <row r="168" spans="3:8">
      <c r="C168" s="653"/>
      <c r="E168" s="653"/>
      <c r="G168" s="653"/>
      <c r="H168" s="653"/>
    </row>
    <row r="169" spans="3:8">
      <c r="C169" s="653"/>
      <c r="E169" s="653"/>
      <c r="G169" s="653"/>
      <c r="H169" s="653"/>
    </row>
    <row r="170" spans="3:8">
      <c r="C170" s="653"/>
      <c r="E170" s="653"/>
      <c r="G170" s="653"/>
      <c r="H170" s="653"/>
    </row>
    <row r="171" spans="3:8">
      <c r="C171" s="653"/>
      <c r="E171" s="653"/>
      <c r="G171" s="653"/>
      <c r="H171" s="653"/>
    </row>
    <row r="172" spans="3:8">
      <c r="C172" s="653"/>
      <c r="E172" s="653"/>
      <c r="G172" s="653"/>
      <c r="H172" s="653"/>
    </row>
    <row r="173" spans="3:8">
      <c r="C173" s="653"/>
      <c r="E173" s="653"/>
      <c r="G173" s="653"/>
      <c r="H173" s="653"/>
    </row>
    <row r="174" spans="3:8">
      <c r="C174" s="653"/>
      <c r="E174" s="653"/>
      <c r="G174" s="653"/>
      <c r="H174" s="653"/>
    </row>
    <row r="175" spans="3:8">
      <c r="C175" s="653"/>
      <c r="E175" s="653"/>
      <c r="G175" s="653"/>
      <c r="H175" s="653"/>
    </row>
    <row r="176" spans="3:8">
      <c r="C176" s="653"/>
      <c r="E176" s="653"/>
      <c r="G176" s="653"/>
      <c r="H176" s="653"/>
    </row>
    <row r="177" spans="3:8">
      <c r="C177" s="653"/>
      <c r="E177" s="653"/>
      <c r="G177" s="653"/>
      <c r="H177" s="653"/>
    </row>
    <row r="178" spans="3:8">
      <c r="C178" s="653"/>
      <c r="E178" s="653"/>
      <c r="G178" s="653"/>
      <c r="H178" s="653"/>
    </row>
    <row r="179" spans="3:8">
      <c r="C179" s="653"/>
      <c r="E179" s="653"/>
      <c r="G179" s="653"/>
      <c r="H179" s="653"/>
    </row>
    <row r="180" spans="3:8">
      <c r="C180" s="653"/>
      <c r="E180" s="653"/>
      <c r="G180" s="653"/>
      <c r="H180" s="653"/>
    </row>
    <row r="181" spans="3:8">
      <c r="C181" s="653"/>
      <c r="E181" s="653"/>
      <c r="G181" s="653"/>
      <c r="H181" s="653"/>
    </row>
    <row r="182" spans="3:8">
      <c r="C182" s="653"/>
      <c r="E182" s="653"/>
      <c r="G182" s="653"/>
      <c r="H182" s="653"/>
    </row>
    <row r="183" spans="3:8">
      <c r="C183" s="653"/>
      <c r="E183" s="653"/>
      <c r="G183" s="653"/>
      <c r="H183" s="653"/>
    </row>
    <row r="184" spans="3:8">
      <c r="C184" s="653"/>
      <c r="E184" s="653"/>
      <c r="G184" s="653"/>
      <c r="H184" s="653"/>
    </row>
    <row r="185" spans="3:8">
      <c r="C185" s="653"/>
      <c r="E185" s="653"/>
      <c r="G185" s="653"/>
      <c r="H185" s="653"/>
    </row>
    <row r="186" spans="3:8">
      <c r="C186" s="653"/>
      <c r="E186" s="653"/>
      <c r="G186" s="653"/>
      <c r="H186" s="653"/>
    </row>
    <row r="187" spans="3:8">
      <c r="C187" s="653"/>
      <c r="E187" s="653"/>
      <c r="G187" s="653"/>
      <c r="H187" s="653"/>
    </row>
    <row r="188" spans="3:8">
      <c r="C188" s="653"/>
      <c r="E188" s="653"/>
      <c r="G188" s="653"/>
      <c r="H188" s="653"/>
    </row>
    <row r="189" spans="3:8">
      <c r="C189" s="653"/>
      <c r="E189" s="653"/>
      <c r="G189" s="653"/>
      <c r="H189" s="653"/>
    </row>
    <row r="190" spans="3:8">
      <c r="C190" s="653"/>
      <c r="E190" s="653"/>
      <c r="G190" s="653"/>
      <c r="H190" s="653"/>
    </row>
    <row r="191" spans="3:8">
      <c r="C191" s="653"/>
      <c r="E191" s="653"/>
      <c r="G191" s="653"/>
      <c r="H191" s="653"/>
    </row>
    <row r="192" spans="3:8">
      <c r="C192" s="653"/>
      <c r="E192" s="653"/>
      <c r="G192" s="653"/>
      <c r="H192" s="653"/>
    </row>
    <row r="193" spans="3:8">
      <c r="C193" s="653"/>
      <c r="E193" s="653"/>
      <c r="G193" s="653"/>
      <c r="H193" s="653"/>
    </row>
    <row r="194" spans="3:8">
      <c r="C194" s="653"/>
      <c r="E194" s="653"/>
      <c r="G194" s="653"/>
      <c r="H194" s="653"/>
    </row>
    <row r="195" spans="3:8">
      <c r="C195" s="653"/>
      <c r="E195" s="653"/>
      <c r="G195" s="653"/>
      <c r="H195" s="653"/>
    </row>
    <row r="196" spans="3:8">
      <c r="C196" s="653"/>
      <c r="E196" s="653"/>
      <c r="G196" s="653"/>
      <c r="H196" s="653"/>
    </row>
    <row r="197" spans="3:8">
      <c r="C197" s="653"/>
      <c r="E197" s="653"/>
      <c r="G197" s="653"/>
      <c r="H197" s="653"/>
    </row>
    <row r="198" spans="3:8">
      <c r="C198" s="653"/>
      <c r="E198" s="653"/>
      <c r="G198" s="653"/>
      <c r="H198" s="653"/>
    </row>
    <row r="199" spans="3:8">
      <c r="C199" s="653"/>
      <c r="E199" s="653"/>
      <c r="G199" s="653"/>
      <c r="H199" s="653"/>
    </row>
    <row r="200" spans="3:8">
      <c r="C200" s="653"/>
      <c r="E200" s="653"/>
      <c r="G200" s="653"/>
      <c r="H200" s="653"/>
    </row>
    <row r="201" spans="3:8">
      <c r="C201" s="653"/>
      <c r="E201" s="653"/>
      <c r="G201" s="653"/>
      <c r="H201" s="653"/>
    </row>
    <row r="202" spans="3:8">
      <c r="C202" s="653"/>
      <c r="E202" s="653"/>
      <c r="G202" s="653"/>
      <c r="H202" s="653"/>
    </row>
    <row r="203" spans="3:8">
      <c r="C203" s="653"/>
      <c r="E203" s="653"/>
      <c r="G203" s="653"/>
      <c r="H203" s="653"/>
    </row>
    <row r="204" spans="3:8">
      <c r="C204" s="653"/>
      <c r="E204" s="653"/>
      <c r="G204" s="653"/>
      <c r="H204" s="653"/>
    </row>
    <row r="205" spans="3:8">
      <c r="C205" s="653"/>
      <c r="E205" s="653"/>
      <c r="G205" s="653"/>
      <c r="H205" s="653"/>
    </row>
    <row r="206" spans="3:8">
      <c r="C206" s="653"/>
      <c r="E206" s="653"/>
      <c r="G206" s="653"/>
      <c r="H206" s="653"/>
    </row>
    <row r="207" spans="3:8">
      <c r="C207" s="653"/>
      <c r="E207" s="653"/>
      <c r="G207" s="653"/>
      <c r="H207" s="653"/>
    </row>
    <row r="208" spans="3:8">
      <c r="C208" s="653"/>
      <c r="E208" s="653"/>
      <c r="G208" s="653"/>
      <c r="H208" s="653"/>
    </row>
    <row r="209" spans="3:8">
      <c r="C209" s="653"/>
      <c r="E209" s="653"/>
      <c r="G209" s="653"/>
      <c r="H209" s="653"/>
    </row>
    <row r="210" spans="3:8">
      <c r="C210" s="653"/>
      <c r="E210" s="653"/>
      <c r="G210" s="653"/>
      <c r="H210" s="653"/>
    </row>
    <row r="211" spans="3:8">
      <c r="C211" s="653"/>
      <c r="E211" s="653"/>
      <c r="G211" s="653"/>
      <c r="H211" s="653"/>
    </row>
    <row r="212" spans="3:8">
      <c r="C212" s="653"/>
      <c r="E212" s="653"/>
      <c r="G212" s="653"/>
      <c r="H212" s="653"/>
    </row>
    <row r="213" spans="3:8">
      <c r="C213" s="653"/>
      <c r="E213" s="653"/>
      <c r="G213" s="653"/>
      <c r="H213" s="653"/>
    </row>
    <row r="214" spans="3:8">
      <c r="C214" s="653"/>
      <c r="E214" s="653"/>
      <c r="G214" s="653"/>
      <c r="H214" s="653"/>
    </row>
    <row r="215" spans="3:8">
      <c r="C215" s="653"/>
      <c r="E215" s="653"/>
      <c r="G215" s="653"/>
      <c r="H215" s="653"/>
    </row>
    <row r="216" spans="3:8">
      <c r="C216" s="653"/>
      <c r="E216" s="653"/>
      <c r="G216" s="653"/>
      <c r="H216" s="653"/>
    </row>
    <row r="217" spans="3:8">
      <c r="C217" s="653"/>
      <c r="E217" s="653"/>
      <c r="G217" s="653"/>
      <c r="H217" s="653"/>
    </row>
    <row r="218" spans="3:8">
      <c r="C218" s="653"/>
      <c r="E218" s="653"/>
      <c r="G218" s="653"/>
      <c r="H218" s="653"/>
    </row>
    <row r="219" spans="3:8">
      <c r="C219" s="653"/>
      <c r="E219" s="653"/>
      <c r="G219" s="653"/>
      <c r="H219" s="653"/>
    </row>
    <row r="220" spans="3:8">
      <c r="C220" s="653"/>
      <c r="E220" s="653"/>
      <c r="G220" s="653"/>
      <c r="H220" s="653"/>
    </row>
    <row r="221" spans="3:8">
      <c r="C221" s="653"/>
      <c r="E221" s="653"/>
      <c r="G221" s="653"/>
      <c r="H221" s="653"/>
    </row>
    <row r="222" spans="3:8">
      <c r="C222" s="653"/>
      <c r="E222" s="653"/>
      <c r="G222" s="653"/>
      <c r="H222" s="653"/>
    </row>
    <row r="223" spans="3:8">
      <c r="C223" s="653"/>
      <c r="E223" s="653"/>
      <c r="G223" s="653"/>
      <c r="H223" s="653"/>
    </row>
    <row r="224" spans="3:8">
      <c r="C224" s="653"/>
      <c r="E224" s="653"/>
      <c r="G224" s="653"/>
      <c r="H224" s="653"/>
    </row>
    <row r="225" spans="3:8">
      <c r="C225" s="653"/>
      <c r="E225" s="653"/>
      <c r="G225" s="653"/>
      <c r="H225" s="653"/>
    </row>
    <row r="226" spans="3:8">
      <c r="C226" s="653"/>
      <c r="E226" s="653"/>
      <c r="G226" s="653"/>
      <c r="H226" s="653"/>
    </row>
    <row r="227" spans="3:8">
      <c r="C227" s="653"/>
      <c r="E227" s="653"/>
      <c r="G227" s="653"/>
      <c r="H227" s="653"/>
    </row>
    <row r="228" spans="3:8">
      <c r="C228" s="653"/>
      <c r="E228" s="653"/>
      <c r="G228" s="653"/>
      <c r="H228" s="653"/>
    </row>
    <row r="229" spans="3:8">
      <c r="C229" s="653"/>
      <c r="E229" s="653"/>
      <c r="G229" s="653"/>
      <c r="H229" s="653"/>
    </row>
    <row r="230" spans="3:8">
      <c r="C230" s="653"/>
      <c r="E230" s="653"/>
      <c r="G230" s="653"/>
      <c r="H230" s="653"/>
    </row>
    <row r="231" spans="3:8">
      <c r="C231" s="653"/>
      <c r="E231" s="653"/>
      <c r="G231" s="653"/>
      <c r="H231" s="653"/>
    </row>
    <row r="232" spans="3:8">
      <c r="C232" s="653"/>
      <c r="E232" s="653"/>
      <c r="G232" s="653"/>
      <c r="H232" s="653"/>
    </row>
    <row r="233" spans="3:8">
      <c r="C233" s="653"/>
      <c r="E233" s="653"/>
      <c r="G233" s="653"/>
      <c r="H233" s="653"/>
    </row>
    <row r="234" spans="3:8">
      <c r="C234" s="653"/>
      <c r="E234" s="653"/>
      <c r="G234" s="653"/>
      <c r="H234" s="653"/>
    </row>
    <row r="235" spans="3:8">
      <c r="C235" s="653"/>
      <c r="E235" s="653"/>
      <c r="G235" s="653"/>
      <c r="H235" s="653"/>
    </row>
    <row r="236" spans="3:8">
      <c r="C236" s="653"/>
      <c r="E236" s="653"/>
      <c r="G236" s="653"/>
      <c r="H236" s="653"/>
    </row>
    <row r="237" spans="3:8">
      <c r="C237" s="653"/>
      <c r="E237" s="653"/>
      <c r="G237" s="653"/>
      <c r="H237" s="653"/>
    </row>
    <row r="238" spans="3:8">
      <c r="C238" s="653"/>
      <c r="E238" s="653"/>
      <c r="G238" s="653"/>
      <c r="H238" s="653"/>
    </row>
    <row r="239" spans="3:8">
      <c r="C239" s="653"/>
      <c r="E239" s="653"/>
      <c r="G239" s="653"/>
      <c r="H239" s="653"/>
    </row>
    <row r="240" spans="3:8">
      <c r="C240" s="653"/>
      <c r="E240" s="653"/>
      <c r="G240" s="653"/>
      <c r="H240" s="653"/>
    </row>
    <row r="241" spans="3:8">
      <c r="C241" s="653"/>
      <c r="E241" s="653"/>
      <c r="G241" s="653"/>
      <c r="H241" s="653"/>
    </row>
    <row r="242" spans="3:8">
      <c r="C242" s="653"/>
      <c r="E242" s="653"/>
      <c r="G242" s="653"/>
      <c r="H242" s="653"/>
    </row>
    <row r="243" spans="3:8">
      <c r="C243" s="653"/>
      <c r="E243" s="653"/>
      <c r="G243" s="653"/>
      <c r="H243" s="653"/>
    </row>
    <row r="244" spans="3:8">
      <c r="C244" s="653"/>
      <c r="E244" s="653"/>
      <c r="G244" s="653"/>
      <c r="H244" s="653"/>
    </row>
    <row r="245" spans="3:8">
      <c r="C245" s="653"/>
      <c r="E245" s="653"/>
      <c r="G245" s="653"/>
      <c r="H245" s="653"/>
    </row>
    <row r="246" spans="3:8">
      <c r="C246" s="653"/>
      <c r="E246" s="653"/>
      <c r="G246" s="653"/>
      <c r="H246" s="653"/>
    </row>
    <row r="247" spans="3:8">
      <c r="C247" s="653"/>
      <c r="E247" s="653"/>
      <c r="G247" s="653"/>
      <c r="H247" s="653"/>
    </row>
    <row r="248" spans="3:8">
      <c r="C248" s="653"/>
      <c r="E248" s="653"/>
      <c r="G248" s="653"/>
      <c r="H248" s="653"/>
    </row>
    <row r="249" spans="3:8">
      <c r="C249" s="653"/>
      <c r="E249" s="653"/>
      <c r="G249" s="653"/>
      <c r="H249" s="653"/>
    </row>
    <row r="250" spans="3:8">
      <c r="C250" s="653"/>
      <c r="E250" s="653"/>
      <c r="G250" s="653"/>
      <c r="H250" s="653"/>
    </row>
    <row r="251" spans="3:8">
      <c r="C251" s="653"/>
      <c r="E251" s="653"/>
      <c r="G251" s="653"/>
      <c r="H251" s="653"/>
    </row>
    <row r="252" spans="3:8">
      <c r="C252" s="653"/>
      <c r="E252" s="653"/>
      <c r="G252" s="653"/>
      <c r="H252" s="653"/>
    </row>
    <row r="253" spans="3:8">
      <c r="C253" s="653"/>
      <c r="E253" s="653"/>
      <c r="G253" s="653"/>
      <c r="H253" s="653"/>
    </row>
    <row r="254" spans="3:8">
      <c r="C254" s="653"/>
      <c r="E254" s="653"/>
      <c r="G254" s="653"/>
      <c r="H254" s="653"/>
    </row>
    <row r="255" spans="3:8">
      <c r="C255" s="653"/>
      <c r="E255" s="653"/>
      <c r="G255" s="653"/>
      <c r="H255" s="653"/>
    </row>
    <row r="256" spans="3:8">
      <c r="C256" s="653"/>
      <c r="E256" s="653"/>
      <c r="G256" s="653"/>
      <c r="H256" s="653"/>
    </row>
    <row r="257" spans="3:8">
      <c r="C257" s="653"/>
      <c r="E257" s="653"/>
      <c r="G257" s="653"/>
      <c r="H257" s="653"/>
    </row>
    <row r="258" spans="3:8">
      <c r="C258" s="653"/>
      <c r="E258" s="653"/>
      <c r="G258" s="653"/>
      <c r="H258" s="653"/>
    </row>
    <row r="259" spans="3:8">
      <c r="C259" s="653"/>
      <c r="E259" s="653"/>
      <c r="G259" s="653"/>
      <c r="H259" s="653"/>
    </row>
    <row r="260" spans="3:8">
      <c r="C260" s="653"/>
      <c r="E260" s="653"/>
      <c r="G260" s="653"/>
      <c r="H260" s="653"/>
    </row>
    <row r="261" spans="3:8">
      <c r="C261" s="653"/>
      <c r="E261" s="653"/>
      <c r="G261" s="653"/>
      <c r="H261" s="653"/>
    </row>
    <row r="262" spans="3:8">
      <c r="C262" s="653"/>
      <c r="E262" s="653"/>
      <c r="G262" s="653"/>
      <c r="H262" s="653"/>
    </row>
    <row r="263" spans="3:8">
      <c r="C263" s="653"/>
      <c r="E263" s="653"/>
      <c r="G263" s="653"/>
      <c r="H263" s="653"/>
    </row>
    <row r="264" spans="3:8">
      <c r="C264" s="653"/>
      <c r="E264" s="653"/>
      <c r="G264" s="653"/>
      <c r="H264" s="653"/>
    </row>
    <row r="265" spans="3:8">
      <c r="C265" s="653"/>
      <c r="E265" s="653"/>
      <c r="G265" s="653"/>
      <c r="H265" s="653"/>
    </row>
    <row r="266" spans="3:8">
      <c r="C266" s="653"/>
      <c r="E266" s="653"/>
      <c r="G266" s="653"/>
      <c r="H266" s="653"/>
    </row>
    <row r="267" spans="3:8">
      <c r="C267" s="653"/>
      <c r="E267" s="653"/>
      <c r="G267" s="653"/>
      <c r="H267" s="653"/>
    </row>
    <row r="268" spans="3:8">
      <c r="C268" s="653"/>
      <c r="E268" s="653"/>
      <c r="G268" s="653"/>
      <c r="H268" s="653"/>
    </row>
    <row r="269" spans="3:8">
      <c r="C269" s="653"/>
      <c r="E269" s="653"/>
      <c r="G269" s="653"/>
      <c r="H269" s="653"/>
    </row>
    <row r="270" spans="3:8">
      <c r="C270" s="653"/>
      <c r="E270" s="653"/>
      <c r="G270" s="653"/>
      <c r="H270" s="653"/>
    </row>
    <row r="271" spans="3:8">
      <c r="C271" s="653"/>
      <c r="E271" s="653"/>
      <c r="G271" s="653"/>
      <c r="H271" s="653"/>
    </row>
    <row r="272" spans="3:8">
      <c r="C272" s="653"/>
      <c r="E272" s="653"/>
      <c r="G272" s="653"/>
      <c r="H272" s="653"/>
    </row>
    <row r="273" spans="3:8">
      <c r="C273" s="653"/>
      <c r="E273" s="653"/>
      <c r="G273" s="653"/>
      <c r="H273" s="653"/>
    </row>
    <row r="274" spans="3:8">
      <c r="C274" s="653"/>
      <c r="E274" s="653"/>
      <c r="G274" s="653"/>
      <c r="H274" s="653"/>
    </row>
    <row r="275" spans="3:8">
      <c r="C275" s="653"/>
      <c r="E275" s="653"/>
      <c r="G275" s="653"/>
      <c r="H275" s="653"/>
    </row>
    <row r="276" spans="3:8">
      <c r="C276" s="653"/>
      <c r="E276" s="653"/>
      <c r="G276" s="653"/>
      <c r="H276" s="653"/>
    </row>
    <row r="277" spans="3:8">
      <c r="C277" s="653"/>
      <c r="E277" s="653"/>
      <c r="G277" s="653"/>
      <c r="H277" s="653"/>
    </row>
    <row r="278" spans="3:8">
      <c r="C278" s="653"/>
      <c r="E278" s="653"/>
      <c r="G278" s="653"/>
      <c r="H278" s="653"/>
    </row>
    <row r="279" spans="3:8">
      <c r="C279" s="653"/>
      <c r="E279" s="653"/>
      <c r="G279" s="653"/>
      <c r="H279" s="653"/>
    </row>
    <row r="280" spans="3:8">
      <c r="C280" s="653"/>
      <c r="E280" s="653"/>
      <c r="G280" s="653"/>
      <c r="H280" s="653"/>
    </row>
    <row r="281" spans="3:8">
      <c r="C281" s="653"/>
      <c r="E281" s="653"/>
      <c r="G281" s="653"/>
      <c r="H281" s="653"/>
    </row>
    <row r="282" spans="3:8">
      <c r="C282" s="653"/>
      <c r="E282" s="653"/>
      <c r="G282" s="653"/>
      <c r="H282" s="653"/>
    </row>
    <row r="283" spans="3:8">
      <c r="C283" s="653"/>
      <c r="E283" s="653"/>
      <c r="G283" s="653"/>
      <c r="H283" s="653"/>
    </row>
    <row r="284" spans="3:8">
      <c r="C284" s="653"/>
      <c r="E284" s="653"/>
      <c r="G284" s="653"/>
      <c r="H284" s="653"/>
    </row>
    <row r="285" spans="3:8">
      <c r="C285" s="653"/>
      <c r="E285" s="653"/>
      <c r="G285" s="653"/>
      <c r="H285" s="653"/>
    </row>
    <row r="286" spans="3:8">
      <c r="C286" s="653"/>
      <c r="E286" s="653"/>
      <c r="G286" s="653"/>
      <c r="H286" s="653"/>
    </row>
    <row r="287" spans="3:8">
      <c r="C287" s="653"/>
      <c r="E287" s="653"/>
      <c r="G287" s="653"/>
      <c r="H287" s="653"/>
    </row>
    <row r="288" spans="3:8">
      <c r="C288" s="653"/>
      <c r="E288" s="653"/>
      <c r="G288" s="653"/>
      <c r="H288" s="653"/>
    </row>
    <row r="289" spans="3:8">
      <c r="C289" s="653"/>
      <c r="E289" s="653"/>
      <c r="G289" s="653"/>
      <c r="H289" s="653"/>
    </row>
    <row r="290" spans="3:8">
      <c r="C290" s="653"/>
      <c r="E290" s="653"/>
      <c r="G290" s="653"/>
      <c r="H290" s="653"/>
    </row>
    <row r="291" spans="3:8">
      <c r="C291" s="653"/>
      <c r="E291" s="653"/>
      <c r="G291" s="653"/>
      <c r="H291" s="653"/>
    </row>
    <row r="292" spans="3:8">
      <c r="C292" s="653"/>
      <c r="E292" s="653"/>
      <c r="G292" s="653"/>
      <c r="H292" s="653"/>
    </row>
    <row r="293" spans="3:8">
      <c r="C293" s="653"/>
      <c r="E293" s="653"/>
      <c r="G293" s="653"/>
      <c r="H293" s="653"/>
    </row>
    <row r="294" spans="3:8">
      <c r="C294" s="653"/>
      <c r="E294" s="653"/>
      <c r="G294" s="653"/>
      <c r="H294" s="653"/>
    </row>
    <row r="295" spans="3:8">
      <c r="C295" s="653"/>
      <c r="E295" s="653"/>
      <c r="G295" s="653"/>
      <c r="H295" s="653"/>
    </row>
    <row r="296" spans="3:8">
      <c r="C296" s="653"/>
      <c r="E296" s="653"/>
      <c r="G296" s="653"/>
      <c r="H296" s="653"/>
    </row>
    <row r="297" spans="3:8">
      <c r="C297" s="653"/>
      <c r="E297" s="653"/>
      <c r="G297" s="653"/>
      <c r="H297" s="653"/>
    </row>
    <row r="298" spans="3:8">
      <c r="C298" s="653"/>
      <c r="E298" s="653"/>
      <c r="G298" s="653"/>
      <c r="H298" s="653"/>
    </row>
    <row r="299" spans="3:8">
      <c r="C299" s="653"/>
      <c r="E299" s="653"/>
      <c r="G299" s="653"/>
      <c r="H299" s="653"/>
    </row>
    <row r="300" spans="3:8">
      <c r="C300" s="653"/>
      <c r="E300" s="653"/>
      <c r="G300" s="653"/>
      <c r="H300" s="653"/>
    </row>
    <row r="301" spans="3:8">
      <c r="C301" s="653"/>
      <c r="E301" s="653"/>
      <c r="G301" s="653"/>
      <c r="H301" s="653"/>
    </row>
    <row r="302" spans="3:8">
      <c r="C302" s="653"/>
      <c r="E302" s="653"/>
      <c r="G302" s="653"/>
      <c r="H302" s="653"/>
    </row>
    <row r="303" spans="3:8">
      <c r="C303" s="653"/>
      <c r="E303" s="653"/>
      <c r="G303" s="653"/>
      <c r="H303" s="653"/>
    </row>
    <row r="304" spans="3:8">
      <c r="C304" s="653"/>
      <c r="E304" s="653"/>
      <c r="G304" s="653"/>
      <c r="H304" s="653"/>
    </row>
    <row r="305" spans="3:8">
      <c r="C305" s="653"/>
      <c r="E305" s="653"/>
      <c r="G305" s="653"/>
      <c r="H305" s="653"/>
    </row>
    <row r="306" spans="3:8">
      <c r="C306" s="653"/>
      <c r="E306" s="653"/>
      <c r="G306" s="653"/>
      <c r="H306" s="653"/>
    </row>
    <row r="307" spans="3:8">
      <c r="C307" s="653"/>
      <c r="E307" s="653"/>
      <c r="G307" s="653"/>
      <c r="H307" s="653"/>
    </row>
    <row r="308" spans="3:8">
      <c r="C308" s="653"/>
      <c r="E308" s="653"/>
      <c r="G308" s="653"/>
      <c r="H308" s="653"/>
    </row>
    <row r="309" spans="3:8">
      <c r="C309" s="653"/>
      <c r="E309" s="653"/>
      <c r="G309" s="653"/>
      <c r="H309" s="653"/>
    </row>
    <row r="310" spans="3:8">
      <c r="C310" s="653"/>
      <c r="E310" s="653"/>
      <c r="G310" s="653"/>
      <c r="H310" s="653"/>
    </row>
    <row r="311" spans="3:8">
      <c r="C311" s="653"/>
      <c r="E311" s="653"/>
      <c r="G311" s="653"/>
      <c r="H311" s="653"/>
    </row>
    <row r="312" spans="3:8">
      <c r="C312" s="653"/>
      <c r="E312" s="653"/>
      <c r="G312" s="653"/>
      <c r="H312" s="653"/>
    </row>
    <row r="313" spans="3:8">
      <c r="C313" s="653"/>
      <c r="E313" s="653"/>
      <c r="G313" s="653"/>
      <c r="H313" s="653"/>
    </row>
    <row r="314" spans="3:8">
      <c r="C314" s="653"/>
      <c r="E314" s="653"/>
      <c r="G314" s="653"/>
      <c r="H314" s="653"/>
    </row>
    <row r="315" spans="3:8">
      <c r="C315" s="653"/>
      <c r="E315" s="653"/>
      <c r="G315" s="653"/>
      <c r="H315" s="653"/>
    </row>
    <row r="316" spans="3:8">
      <c r="C316" s="653"/>
      <c r="E316" s="653"/>
      <c r="G316" s="653"/>
      <c r="H316" s="653"/>
    </row>
    <row r="317" spans="3:8">
      <c r="C317" s="653"/>
      <c r="E317" s="653"/>
      <c r="G317" s="653"/>
      <c r="H317" s="653"/>
    </row>
    <row r="318" spans="3:8">
      <c r="C318" s="653"/>
      <c r="E318" s="653"/>
      <c r="G318" s="653"/>
      <c r="H318" s="653"/>
    </row>
    <row r="319" spans="3:8">
      <c r="C319" s="653"/>
      <c r="E319" s="653"/>
      <c r="G319" s="653"/>
      <c r="H319" s="653"/>
    </row>
    <row r="320" spans="3:8">
      <c r="C320" s="653"/>
      <c r="E320" s="653"/>
      <c r="G320" s="653"/>
      <c r="H320" s="653"/>
    </row>
    <row r="321" spans="3:8">
      <c r="C321" s="653"/>
      <c r="E321" s="653"/>
      <c r="G321" s="653"/>
      <c r="H321" s="653"/>
    </row>
    <row r="322" spans="3:8">
      <c r="C322" s="653"/>
      <c r="E322" s="653"/>
      <c r="G322" s="653"/>
      <c r="H322" s="653"/>
    </row>
    <row r="323" spans="3:8">
      <c r="C323" s="653"/>
      <c r="E323" s="653"/>
      <c r="G323" s="653"/>
      <c r="H323" s="653"/>
    </row>
    <row r="324" spans="3:8">
      <c r="C324" s="653"/>
      <c r="E324" s="653"/>
      <c r="G324" s="653"/>
      <c r="H324" s="653"/>
    </row>
    <row r="325" spans="3:8">
      <c r="C325" s="653"/>
      <c r="E325" s="653"/>
      <c r="G325" s="653"/>
      <c r="H325" s="653"/>
    </row>
    <row r="326" spans="3:8">
      <c r="C326" s="653"/>
      <c r="E326" s="653"/>
      <c r="G326" s="653"/>
      <c r="H326" s="653"/>
    </row>
    <row r="327" spans="3:8">
      <c r="C327" s="653"/>
      <c r="E327" s="653"/>
      <c r="G327" s="653"/>
      <c r="H327" s="653"/>
    </row>
    <row r="328" spans="3:8">
      <c r="C328" s="653"/>
      <c r="E328" s="653"/>
      <c r="G328" s="653"/>
      <c r="H328" s="653"/>
    </row>
    <row r="329" spans="3:8">
      <c r="C329" s="653"/>
      <c r="E329" s="653"/>
      <c r="G329" s="653"/>
      <c r="H329" s="653"/>
    </row>
    <row r="330" spans="3:8">
      <c r="C330" s="653"/>
      <c r="E330" s="653"/>
      <c r="G330" s="653"/>
      <c r="H330" s="653"/>
    </row>
    <row r="331" spans="3:8">
      <c r="C331" s="653"/>
      <c r="E331" s="653"/>
      <c r="G331" s="653"/>
      <c r="H331" s="653"/>
    </row>
    <row r="332" spans="3:8">
      <c r="C332" s="653"/>
      <c r="E332" s="653"/>
      <c r="G332" s="653"/>
      <c r="H332" s="653"/>
    </row>
    <row r="333" spans="3:8">
      <c r="C333" s="653"/>
      <c r="E333" s="653"/>
      <c r="G333" s="653"/>
      <c r="H333" s="653"/>
    </row>
    <row r="334" spans="3:8">
      <c r="C334" s="653"/>
      <c r="E334" s="653"/>
      <c r="G334" s="653"/>
      <c r="H334" s="653"/>
    </row>
    <row r="335" spans="3:8">
      <c r="C335" s="653"/>
      <c r="E335" s="653"/>
      <c r="G335" s="653"/>
      <c r="H335" s="653"/>
    </row>
    <row r="336" spans="3:8">
      <c r="C336" s="653"/>
      <c r="E336" s="653"/>
      <c r="G336" s="653"/>
      <c r="H336" s="653"/>
    </row>
    <row r="337" spans="3:8">
      <c r="C337" s="653"/>
      <c r="E337" s="653"/>
      <c r="G337" s="653"/>
      <c r="H337" s="653"/>
    </row>
    <row r="338" spans="3:8">
      <c r="C338" s="653"/>
      <c r="E338" s="653"/>
      <c r="G338" s="653"/>
      <c r="H338" s="653"/>
    </row>
    <row r="339" spans="3:8">
      <c r="C339" s="653"/>
      <c r="E339" s="653"/>
      <c r="G339" s="653"/>
      <c r="H339" s="653"/>
    </row>
    <row r="340" spans="3:8">
      <c r="C340" s="653"/>
      <c r="E340" s="653"/>
      <c r="G340" s="653"/>
      <c r="H340" s="653"/>
    </row>
    <row r="341" spans="3:8">
      <c r="C341" s="653"/>
      <c r="E341" s="653"/>
      <c r="G341" s="653"/>
      <c r="H341" s="653"/>
    </row>
    <row r="342" spans="3:8">
      <c r="C342" s="653"/>
      <c r="E342" s="653"/>
      <c r="G342" s="653"/>
      <c r="H342" s="653"/>
    </row>
    <row r="343" spans="3:8">
      <c r="C343" s="653"/>
      <c r="E343" s="653"/>
      <c r="G343" s="653"/>
      <c r="H343" s="653"/>
    </row>
    <row r="344" spans="3:8">
      <c r="C344" s="653"/>
      <c r="E344" s="653"/>
      <c r="G344" s="653"/>
      <c r="H344" s="653"/>
    </row>
    <row r="345" spans="3:8">
      <c r="C345" s="653"/>
      <c r="E345" s="653"/>
      <c r="G345" s="653"/>
      <c r="H345" s="653"/>
    </row>
    <row r="346" spans="3:8">
      <c r="C346" s="653"/>
      <c r="E346" s="653"/>
      <c r="G346" s="653"/>
      <c r="H346" s="653"/>
    </row>
    <row r="347" spans="3:8">
      <c r="C347" s="653"/>
      <c r="E347" s="653"/>
      <c r="G347" s="653"/>
      <c r="H347" s="653"/>
    </row>
    <row r="348" spans="3:8">
      <c r="C348" s="653"/>
      <c r="E348" s="653"/>
      <c r="G348" s="653"/>
      <c r="H348" s="653"/>
    </row>
    <row r="349" spans="3:8">
      <c r="C349" s="653"/>
      <c r="E349" s="653"/>
      <c r="G349" s="653"/>
      <c r="H349" s="653"/>
    </row>
    <row r="350" spans="3:8">
      <c r="C350" s="653"/>
      <c r="E350" s="653"/>
      <c r="G350" s="653"/>
      <c r="H350" s="653"/>
    </row>
    <row r="351" spans="3:8">
      <c r="C351" s="653"/>
      <c r="E351" s="653"/>
      <c r="G351" s="653"/>
      <c r="H351" s="653"/>
    </row>
    <row r="352" spans="3:8">
      <c r="C352" s="653"/>
      <c r="E352" s="653"/>
      <c r="G352" s="653"/>
      <c r="H352" s="653"/>
    </row>
    <row r="353" spans="3:8">
      <c r="C353" s="653"/>
      <c r="E353" s="653"/>
      <c r="G353" s="653"/>
      <c r="H353" s="653"/>
    </row>
    <row r="354" spans="3:8">
      <c r="C354" s="653"/>
      <c r="E354" s="653"/>
      <c r="G354" s="653"/>
      <c r="H354" s="653"/>
    </row>
    <row r="355" spans="3:8">
      <c r="C355" s="653"/>
      <c r="E355" s="653"/>
      <c r="G355" s="653"/>
      <c r="H355" s="653"/>
    </row>
    <row r="356" spans="3:8">
      <c r="C356" s="653"/>
      <c r="E356" s="653"/>
      <c r="G356" s="653"/>
      <c r="H356" s="653"/>
    </row>
    <row r="357" spans="3:8">
      <c r="C357" s="653"/>
      <c r="E357" s="653"/>
      <c r="G357" s="653"/>
      <c r="H357" s="653"/>
    </row>
    <row r="358" spans="3:8">
      <c r="C358" s="653"/>
      <c r="E358" s="653"/>
      <c r="G358" s="653"/>
      <c r="H358" s="653"/>
    </row>
    <row r="359" spans="3:8">
      <c r="C359" s="653"/>
      <c r="E359" s="653"/>
      <c r="G359" s="653"/>
      <c r="H359" s="653"/>
    </row>
    <row r="360" spans="3:8">
      <c r="C360" s="653"/>
      <c r="E360" s="653"/>
      <c r="G360" s="653"/>
      <c r="H360" s="653"/>
    </row>
    <row r="361" spans="3:8">
      <c r="C361" s="653"/>
      <c r="E361" s="653"/>
      <c r="G361" s="653"/>
      <c r="H361" s="653"/>
    </row>
    <row r="362" spans="3:8">
      <c r="C362" s="653"/>
      <c r="E362" s="653"/>
      <c r="G362" s="653"/>
      <c r="H362" s="653"/>
    </row>
    <row r="363" spans="3:8">
      <c r="C363" s="653"/>
      <c r="E363" s="653"/>
      <c r="G363" s="653"/>
      <c r="H363" s="653"/>
    </row>
    <row r="364" spans="3:8">
      <c r="C364" s="653"/>
      <c r="E364" s="653"/>
      <c r="G364" s="653"/>
      <c r="H364" s="653"/>
    </row>
    <row r="365" spans="3:8">
      <c r="C365" s="653"/>
      <c r="E365" s="653"/>
      <c r="G365" s="653"/>
      <c r="H365" s="653"/>
    </row>
    <row r="366" spans="3:8">
      <c r="C366" s="653"/>
      <c r="E366" s="653"/>
      <c r="G366" s="653"/>
      <c r="H366" s="653"/>
    </row>
    <row r="367" spans="3:8">
      <c r="C367" s="653"/>
      <c r="E367" s="653"/>
      <c r="G367" s="653"/>
      <c r="H367" s="653"/>
    </row>
    <row r="368" spans="3:8">
      <c r="C368" s="653"/>
      <c r="E368" s="653"/>
      <c r="G368" s="653"/>
      <c r="H368" s="653"/>
    </row>
    <row r="369" spans="3:8">
      <c r="C369" s="653"/>
      <c r="E369" s="653"/>
      <c r="G369" s="653"/>
      <c r="H369" s="653"/>
    </row>
    <row r="370" spans="3:8">
      <c r="C370" s="653"/>
      <c r="E370" s="653"/>
      <c r="G370" s="653"/>
      <c r="H370" s="653"/>
    </row>
    <row r="371" spans="3:8">
      <c r="C371" s="653"/>
      <c r="E371" s="653"/>
      <c r="G371" s="653"/>
      <c r="H371" s="653"/>
    </row>
    <row r="372" spans="3:8">
      <c r="C372" s="653"/>
      <c r="E372" s="653"/>
      <c r="G372" s="653"/>
      <c r="H372" s="653"/>
    </row>
    <row r="373" spans="3:8">
      <c r="C373" s="653"/>
      <c r="E373" s="653"/>
      <c r="G373" s="653"/>
      <c r="H373" s="653"/>
    </row>
    <row r="374" spans="3:8">
      <c r="C374" s="653"/>
      <c r="E374" s="653"/>
      <c r="G374" s="653"/>
      <c r="H374" s="653"/>
    </row>
    <row r="375" spans="3:8">
      <c r="C375" s="653"/>
      <c r="E375" s="653"/>
      <c r="G375" s="653"/>
      <c r="H375" s="653"/>
    </row>
    <row r="376" spans="3:8">
      <c r="C376" s="653"/>
      <c r="E376" s="653"/>
      <c r="G376" s="653"/>
      <c r="H376" s="653"/>
    </row>
    <row r="377" spans="3:8">
      <c r="C377" s="653"/>
      <c r="E377" s="653"/>
      <c r="G377" s="653"/>
      <c r="H377" s="653"/>
    </row>
    <row r="378" spans="3:8">
      <c r="C378" s="653"/>
      <c r="E378" s="653"/>
      <c r="G378" s="653"/>
      <c r="H378" s="653"/>
    </row>
    <row r="379" spans="3:8">
      <c r="C379" s="653"/>
      <c r="E379" s="653"/>
      <c r="G379" s="653"/>
      <c r="H379" s="653"/>
    </row>
    <row r="380" spans="3:8">
      <c r="C380" s="653"/>
      <c r="E380" s="653"/>
      <c r="G380" s="653"/>
      <c r="H380" s="653"/>
    </row>
    <row r="381" spans="3:8">
      <c r="C381" s="653"/>
      <c r="E381" s="653"/>
      <c r="G381" s="653"/>
      <c r="H381" s="653"/>
    </row>
    <row r="382" spans="3:8">
      <c r="C382" s="653"/>
      <c r="E382" s="653"/>
      <c r="G382" s="653"/>
      <c r="H382" s="653"/>
    </row>
    <row r="383" spans="3:8">
      <c r="C383" s="653"/>
      <c r="E383" s="653"/>
      <c r="G383" s="653"/>
      <c r="H383" s="653"/>
    </row>
    <row r="384" spans="3:8">
      <c r="C384" s="653"/>
      <c r="E384" s="653"/>
      <c r="G384" s="653"/>
      <c r="H384" s="653"/>
    </row>
    <row r="385" spans="3:8">
      <c r="C385" s="653"/>
      <c r="E385" s="653"/>
      <c r="G385" s="653"/>
      <c r="H385" s="653"/>
    </row>
    <row r="386" spans="3:8">
      <c r="C386" s="653"/>
      <c r="E386" s="653"/>
      <c r="G386" s="653"/>
      <c r="H386" s="653"/>
    </row>
    <row r="387" spans="3:8">
      <c r="C387" s="653"/>
      <c r="E387" s="653"/>
      <c r="G387" s="653"/>
      <c r="H387" s="653"/>
    </row>
    <row r="388" spans="3:8">
      <c r="C388" s="653"/>
      <c r="E388" s="653"/>
      <c r="G388" s="653"/>
      <c r="H388" s="653"/>
    </row>
    <row r="389" spans="3:8">
      <c r="C389" s="653"/>
      <c r="E389" s="653"/>
      <c r="G389" s="653"/>
      <c r="H389" s="653"/>
    </row>
    <row r="390" spans="3:8">
      <c r="C390" s="653"/>
      <c r="E390" s="653"/>
      <c r="G390" s="653"/>
      <c r="H390" s="653"/>
    </row>
    <row r="391" spans="3:8">
      <c r="C391" s="653"/>
      <c r="E391" s="653"/>
      <c r="G391" s="653"/>
      <c r="H391" s="653"/>
    </row>
    <row r="392" spans="3:8">
      <c r="C392" s="653"/>
      <c r="E392" s="653"/>
      <c r="G392" s="653"/>
      <c r="H392" s="653"/>
    </row>
    <row r="393" spans="3:8">
      <c r="C393" s="653"/>
      <c r="E393" s="653"/>
      <c r="G393" s="653"/>
      <c r="H393" s="653"/>
    </row>
    <row r="394" spans="3:8">
      <c r="C394" s="653"/>
      <c r="E394" s="653"/>
      <c r="G394" s="653"/>
      <c r="H394" s="653"/>
    </row>
    <row r="395" spans="3:8">
      <c r="C395" s="653"/>
      <c r="E395" s="653"/>
      <c r="G395" s="653"/>
      <c r="H395" s="653"/>
    </row>
    <row r="396" spans="3:8">
      <c r="C396" s="653"/>
      <c r="E396" s="653"/>
      <c r="G396" s="653"/>
      <c r="H396" s="653"/>
    </row>
    <row r="397" spans="3:8">
      <c r="C397" s="653"/>
      <c r="E397" s="653"/>
      <c r="G397" s="653"/>
      <c r="H397" s="653"/>
    </row>
    <row r="398" spans="3:8">
      <c r="C398" s="653"/>
      <c r="E398" s="653"/>
      <c r="G398" s="653"/>
      <c r="H398" s="653"/>
    </row>
    <row r="399" spans="3:8">
      <c r="C399" s="653"/>
      <c r="E399" s="653"/>
      <c r="G399" s="653"/>
      <c r="H399" s="653"/>
    </row>
    <row r="400" spans="3:8">
      <c r="C400" s="653"/>
      <c r="E400" s="653"/>
      <c r="G400" s="653"/>
      <c r="H400" s="653"/>
    </row>
    <row r="401" spans="3:8">
      <c r="C401" s="653"/>
      <c r="E401" s="653"/>
      <c r="G401" s="653"/>
      <c r="H401" s="653"/>
    </row>
    <row r="402" spans="3:8">
      <c r="C402" s="653"/>
      <c r="E402" s="653"/>
      <c r="G402" s="653"/>
      <c r="H402" s="653"/>
    </row>
    <row r="403" spans="3:8">
      <c r="C403" s="653"/>
      <c r="E403" s="653"/>
      <c r="G403" s="653"/>
      <c r="H403" s="653"/>
    </row>
    <row r="404" spans="3:8">
      <c r="C404" s="653"/>
      <c r="E404" s="653"/>
      <c r="G404" s="653"/>
      <c r="H404" s="653"/>
    </row>
    <row r="405" spans="3:8">
      <c r="C405" s="653"/>
      <c r="E405" s="653"/>
      <c r="G405" s="653"/>
      <c r="H405" s="653"/>
    </row>
    <row r="406" spans="3:8">
      <c r="C406" s="653"/>
      <c r="E406" s="653"/>
      <c r="G406" s="653"/>
      <c r="H406" s="653"/>
    </row>
    <row r="407" spans="3:8">
      <c r="C407" s="653"/>
      <c r="E407" s="653"/>
      <c r="G407" s="653"/>
      <c r="H407" s="653"/>
    </row>
    <row r="408" spans="3:8">
      <c r="C408" s="653"/>
      <c r="E408" s="653"/>
      <c r="G408" s="653"/>
      <c r="H408" s="653"/>
    </row>
    <row r="409" spans="3:8">
      <c r="C409" s="653"/>
      <c r="E409" s="653"/>
      <c r="G409" s="653"/>
      <c r="H409" s="653"/>
    </row>
    <row r="410" spans="3:8">
      <c r="C410" s="653"/>
      <c r="E410" s="653"/>
      <c r="G410" s="653"/>
      <c r="H410" s="653"/>
    </row>
    <row r="411" spans="3:8">
      <c r="C411" s="653"/>
      <c r="E411" s="653"/>
      <c r="G411" s="653"/>
      <c r="H411" s="653"/>
    </row>
    <row r="412" spans="3:8">
      <c r="C412" s="653"/>
      <c r="E412" s="653"/>
      <c r="G412" s="653"/>
      <c r="H412" s="653"/>
    </row>
    <row r="413" spans="3:8">
      <c r="C413" s="653"/>
      <c r="E413" s="653"/>
      <c r="G413" s="653"/>
      <c r="H413" s="653"/>
    </row>
    <row r="414" spans="3:8">
      <c r="C414" s="653"/>
      <c r="E414" s="653"/>
      <c r="G414" s="653"/>
      <c r="H414" s="653"/>
    </row>
    <row r="415" spans="3:8">
      <c r="C415" s="653"/>
      <c r="E415" s="653"/>
      <c r="G415" s="653"/>
      <c r="H415" s="653"/>
    </row>
    <row r="416" spans="3:8">
      <c r="C416" s="653"/>
      <c r="E416" s="653"/>
      <c r="G416" s="653"/>
      <c r="H416" s="653"/>
    </row>
    <row r="417" spans="3:8">
      <c r="C417" s="653"/>
      <c r="E417" s="653"/>
      <c r="G417" s="653"/>
      <c r="H417" s="653"/>
    </row>
    <row r="418" spans="3:8">
      <c r="C418" s="653"/>
      <c r="E418" s="653"/>
      <c r="G418" s="653"/>
      <c r="H418" s="653"/>
    </row>
    <row r="419" spans="3:8">
      <c r="C419" s="653"/>
      <c r="E419" s="653"/>
      <c r="G419" s="653"/>
      <c r="H419" s="653"/>
    </row>
    <row r="420" spans="3:8">
      <c r="C420" s="653"/>
      <c r="E420" s="653"/>
      <c r="G420" s="653"/>
      <c r="H420" s="653"/>
    </row>
    <row r="421" spans="3:8">
      <c r="C421" s="653"/>
      <c r="E421" s="653"/>
      <c r="G421" s="653"/>
      <c r="H421" s="653"/>
    </row>
    <row r="422" spans="3:8">
      <c r="C422" s="653"/>
      <c r="E422" s="653"/>
      <c r="G422" s="653"/>
      <c r="H422" s="653"/>
    </row>
    <row r="423" spans="3:8">
      <c r="C423" s="653"/>
      <c r="E423" s="653"/>
      <c r="G423" s="653"/>
      <c r="H423" s="653"/>
    </row>
    <row r="424" spans="3:8">
      <c r="C424" s="653"/>
      <c r="E424" s="653"/>
      <c r="G424" s="653"/>
      <c r="H424" s="653"/>
    </row>
    <row r="425" spans="3:8">
      <c r="C425" s="653"/>
      <c r="E425" s="653"/>
      <c r="G425" s="653"/>
      <c r="H425" s="653"/>
    </row>
    <row r="426" spans="3:8">
      <c r="C426" s="653"/>
      <c r="E426" s="653"/>
      <c r="G426" s="653"/>
      <c r="H426" s="653"/>
    </row>
    <row r="427" spans="3:8">
      <c r="C427" s="653"/>
      <c r="E427" s="653"/>
      <c r="G427" s="653"/>
      <c r="H427" s="653"/>
    </row>
    <row r="428" spans="3:8">
      <c r="C428" s="653"/>
      <c r="E428" s="653"/>
      <c r="G428" s="653"/>
      <c r="H428" s="653"/>
    </row>
    <row r="429" spans="3:8">
      <c r="C429" s="653"/>
      <c r="E429" s="653"/>
      <c r="G429" s="653"/>
      <c r="H429" s="653"/>
    </row>
    <row r="430" spans="3:8">
      <c r="C430" s="653"/>
      <c r="E430" s="653"/>
      <c r="G430" s="653"/>
      <c r="H430" s="653"/>
    </row>
    <row r="431" spans="3:8">
      <c r="C431" s="653"/>
      <c r="E431" s="653"/>
      <c r="G431" s="653"/>
      <c r="H431" s="653"/>
    </row>
    <row r="432" spans="3:8">
      <c r="C432" s="653"/>
      <c r="E432" s="653"/>
      <c r="G432" s="653"/>
      <c r="H432" s="653"/>
    </row>
    <row r="433" spans="3:8">
      <c r="C433" s="653"/>
      <c r="E433" s="653"/>
      <c r="G433" s="653"/>
      <c r="H433" s="653"/>
    </row>
    <row r="434" spans="3:8">
      <c r="C434" s="653"/>
      <c r="E434" s="653"/>
      <c r="G434" s="653"/>
      <c r="H434" s="653"/>
    </row>
    <row r="435" spans="3:8">
      <c r="C435" s="653"/>
      <c r="E435" s="653"/>
      <c r="G435" s="653"/>
      <c r="H435" s="653"/>
    </row>
    <row r="436" spans="3:8">
      <c r="C436" s="653"/>
      <c r="E436" s="653"/>
      <c r="G436" s="653"/>
      <c r="H436" s="653"/>
    </row>
    <row r="437" spans="3:8">
      <c r="C437" s="653"/>
      <c r="E437" s="653"/>
      <c r="G437" s="653"/>
      <c r="H437" s="653"/>
    </row>
    <row r="438" spans="3:8">
      <c r="C438" s="653"/>
      <c r="E438" s="653"/>
      <c r="G438" s="653"/>
      <c r="H438" s="653"/>
    </row>
    <row r="439" spans="3:8">
      <c r="C439" s="653"/>
      <c r="E439" s="653"/>
      <c r="G439" s="653"/>
      <c r="H439" s="653"/>
    </row>
    <row r="440" spans="3:8">
      <c r="C440" s="653"/>
      <c r="E440" s="653"/>
      <c r="G440" s="653"/>
      <c r="H440" s="653"/>
    </row>
    <row r="441" spans="3:8">
      <c r="C441" s="653"/>
      <c r="E441" s="653"/>
      <c r="G441" s="653"/>
      <c r="H441" s="653"/>
    </row>
    <row r="442" spans="3:8">
      <c r="C442" s="653"/>
      <c r="E442" s="653"/>
      <c r="G442" s="653"/>
      <c r="H442" s="653"/>
    </row>
    <row r="443" spans="3:8">
      <c r="C443" s="653"/>
      <c r="E443" s="653"/>
      <c r="G443" s="653"/>
      <c r="H443" s="653"/>
    </row>
    <row r="444" spans="3:8">
      <c r="C444" s="653"/>
      <c r="E444" s="653"/>
      <c r="G444" s="653"/>
      <c r="H444" s="653"/>
    </row>
    <row r="445" spans="3:8">
      <c r="C445" s="653"/>
      <c r="E445" s="653"/>
      <c r="G445" s="653"/>
      <c r="H445" s="653"/>
    </row>
    <row r="446" spans="3:8">
      <c r="C446" s="653"/>
      <c r="E446" s="653"/>
      <c r="G446" s="653"/>
      <c r="H446" s="653"/>
    </row>
    <row r="447" spans="3:8">
      <c r="C447" s="653"/>
      <c r="E447" s="653"/>
      <c r="G447" s="653"/>
      <c r="H447" s="653"/>
    </row>
    <row r="448" spans="3:8">
      <c r="C448" s="653"/>
      <c r="E448" s="653"/>
      <c r="G448" s="653"/>
      <c r="H448" s="653"/>
    </row>
    <row r="449" spans="3:8">
      <c r="C449" s="653"/>
      <c r="E449" s="653"/>
      <c r="G449" s="653"/>
      <c r="H449" s="653"/>
    </row>
    <row r="450" spans="3:8">
      <c r="C450" s="653"/>
      <c r="E450" s="653"/>
      <c r="G450" s="653"/>
      <c r="H450" s="653"/>
    </row>
    <row r="451" spans="3:8">
      <c r="C451" s="653"/>
      <c r="E451" s="653"/>
      <c r="G451" s="653"/>
      <c r="H451" s="653"/>
    </row>
    <row r="452" spans="3:8">
      <c r="C452" s="653"/>
      <c r="E452" s="653"/>
      <c r="G452" s="653"/>
      <c r="H452" s="653"/>
    </row>
    <row r="453" spans="3:8">
      <c r="C453" s="653"/>
      <c r="E453" s="653"/>
      <c r="G453" s="653"/>
      <c r="H453" s="653"/>
    </row>
    <row r="454" spans="3:8">
      <c r="C454" s="653"/>
      <c r="E454" s="653"/>
      <c r="G454" s="653"/>
      <c r="H454" s="653"/>
    </row>
    <row r="455" spans="3:8">
      <c r="C455" s="653"/>
      <c r="E455" s="653"/>
      <c r="G455" s="653"/>
      <c r="H455" s="653"/>
    </row>
    <row r="456" spans="3:8">
      <c r="C456" s="653"/>
      <c r="E456" s="653"/>
      <c r="G456" s="653"/>
      <c r="H456" s="653"/>
    </row>
    <row r="457" spans="3:8">
      <c r="C457" s="653"/>
      <c r="E457" s="653"/>
      <c r="G457" s="653"/>
      <c r="H457" s="653"/>
    </row>
    <row r="458" spans="3:8">
      <c r="C458" s="653"/>
      <c r="E458" s="653"/>
      <c r="G458" s="653"/>
      <c r="H458" s="653"/>
    </row>
    <row r="459" spans="3:8">
      <c r="C459" s="653"/>
      <c r="E459" s="653"/>
      <c r="G459" s="653"/>
      <c r="H459" s="653"/>
    </row>
    <row r="460" spans="3:8">
      <c r="C460" s="653"/>
      <c r="E460" s="653"/>
      <c r="G460" s="653"/>
      <c r="H460" s="653"/>
    </row>
    <row r="461" spans="3:8">
      <c r="C461" s="653"/>
      <c r="E461" s="653"/>
      <c r="G461" s="653"/>
      <c r="H461" s="653"/>
    </row>
    <row r="462" spans="3:8">
      <c r="C462" s="653"/>
      <c r="E462" s="653"/>
      <c r="G462" s="653"/>
      <c r="H462" s="653"/>
    </row>
    <row r="463" spans="3:8">
      <c r="C463" s="653"/>
      <c r="E463" s="653"/>
      <c r="G463" s="653"/>
      <c r="H463" s="653"/>
    </row>
    <row r="464" spans="3:8">
      <c r="C464" s="653"/>
      <c r="E464" s="653"/>
      <c r="G464" s="653"/>
      <c r="H464" s="653"/>
    </row>
    <row r="465" spans="3:8">
      <c r="C465" s="653"/>
      <c r="E465" s="653"/>
      <c r="G465" s="653"/>
      <c r="H465" s="653"/>
    </row>
    <row r="466" spans="3:8">
      <c r="C466" s="653"/>
      <c r="E466" s="653"/>
      <c r="G466" s="653"/>
      <c r="H466" s="653"/>
    </row>
    <row r="467" spans="3:8">
      <c r="C467" s="653"/>
      <c r="E467" s="653"/>
      <c r="G467" s="653"/>
      <c r="H467" s="653"/>
    </row>
    <row r="468" spans="3:8">
      <c r="C468" s="653"/>
      <c r="E468" s="653"/>
      <c r="G468" s="653"/>
      <c r="H468" s="653"/>
    </row>
    <row r="469" spans="3:8">
      <c r="C469" s="653"/>
      <c r="E469" s="653"/>
      <c r="G469" s="653"/>
      <c r="H469" s="653"/>
    </row>
    <row r="470" spans="3:8">
      <c r="C470" s="653"/>
      <c r="E470" s="653"/>
      <c r="G470" s="653"/>
      <c r="H470" s="653"/>
    </row>
    <row r="471" spans="3:8">
      <c r="C471" s="653"/>
      <c r="E471" s="653"/>
      <c r="G471" s="653"/>
      <c r="H471" s="653"/>
    </row>
    <row r="472" spans="3:8">
      <c r="C472" s="653"/>
      <c r="E472" s="653"/>
      <c r="G472" s="653"/>
      <c r="H472" s="653"/>
    </row>
    <row r="473" spans="3:8">
      <c r="C473" s="653"/>
      <c r="E473" s="653"/>
      <c r="G473" s="653"/>
      <c r="H473" s="653"/>
    </row>
    <row r="474" spans="3:8">
      <c r="C474" s="653"/>
      <c r="E474" s="653"/>
      <c r="G474" s="653"/>
      <c r="H474" s="653"/>
    </row>
    <row r="475" spans="3:8">
      <c r="C475" s="653"/>
      <c r="E475" s="653"/>
      <c r="G475" s="653"/>
      <c r="H475" s="653"/>
    </row>
    <row r="476" spans="3:8">
      <c r="C476" s="653"/>
      <c r="E476" s="653"/>
      <c r="G476" s="653"/>
      <c r="H476" s="653"/>
    </row>
    <row r="477" spans="3:8">
      <c r="C477" s="653"/>
      <c r="E477" s="653"/>
      <c r="G477" s="653"/>
      <c r="H477" s="653"/>
    </row>
    <row r="478" spans="3:8">
      <c r="C478" s="653"/>
      <c r="E478" s="653"/>
      <c r="G478" s="653"/>
      <c r="H478" s="653"/>
    </row>
    <row r="479" spans="3:8">
      <c r="C479" s="653"/>
      <c r="E479" s="653"/>
      <c r="G479" s="653"/>
      <c r="H479" s="653"/>
    </row>
    <row r="480" spans="3:8">
      <c r="C480" s="653"/>
      <c r="E480" s="653"/>
      <c r="G480" s="653"/>
      <c r="H480" s="653"/>
    </row>
    <row r="481" spans="3:8">
      <c r="C481" s="653"/>
      <c r="E481" s="653"/>
      <c r="G481" s="653"/>
      <c r="H481" s="653"/>
    </row>
    <row r="482" spans="3:8">
      <c r="C482" s="653"/>
      <c r="E482" s="653"/>
      <c r="G482" s="653"/>
      <c r="H482" s="653"/>
    </row>
    <row r="483" spans="3:8">
      <c r="C483" s="653"/>
      <c r="E483" s="653"/>
      <c r="G483" s="653"/>
      <c r="H483" s="653"/>
    </row>
    <row r="484" spans="3:8">
      <c r="C484" s="653"/>
      <c r="E484" s="653"/>
      <c r="G484" s="653"/>
      <c r="H484" s="653"/>
    </row>
    <row r="485" spans="3:8">
      <c r="C485" s="653"/>
      <c r="E485" s="653"/>
      <c r="G485" s="653"/>
      <c r="H485" s="653"/>
    </row>
    <row r="486" spans="3:8">
      <c r="C486" s="653"/>
      <c r="E486" s="653"/>
      <c r="G486" s="653"/>
      <c r="H486" s="653"/>
    </row>
    <row r="487" spans="3:8">
      <c r="C487" s="653"/>
      <c r="E487" s="653"/>
      <c r="G487" s="653"/>
      <c r="H487" s="653"/>
    </row>
    <row r="488" spans="3:8">
      <c r="C488" s="653"/>
      <c r="E488" s="653"/>
      <c r="G488" s="653"/>
      <c r="H488" s="653"/>
    </row>
    <row r="489" spans="3:8">
      <c r="C489" s="653"/>
      <c r="E489" s="653"/>
      <c r="G489" s="653"/>
      <c r="H489" s="653"/>
    </row>
    <row r="490" spans="3:8">
      <c r="C490" s="653"/>
      <c r="E490" s="653"/>
      <c r="G490" s="653"/>
      <c r="H490" s="653"/>
    </row>
    <row r="491" spans="3:8">
      <c r="C491" s="653"/>
      <c r="E491" s="653"/>
      <c r="G491" s="653"/>
      <c r="H491" s="653"/>
    </row>
    <row r="492" spans="3:8">
      <c r="C492" s="653"/>
      <c r="E492" s="653"/>
      <c r="G492" s="653"/>
      <c r="H492" s="653"/>
    </row>
    <row r="493" spans="3:8">
      <c r="C493" s="653"/>
      <c r="E493" s="653"/>
      <c r="G493" s="653"/>
      <c r="H493" s="653"/>
    </row>
    <row r="494" spans="3:8">
      <c r="C494" s="653"/>
      <c r="E494" s="653"/>
      <c r="G494" s="653"/>
      <c r="H494" s="653"/>
    </row>
    <row r="495" spans="3:8">
      <c r="C495" s="653"/>
      <c r="E495" s="653"/>
      <c r="G495" s="653"/>
      <c r="H495" s="653"/>
    </row>
    <row r="496" spans="3:8">
      <c r="C496" s="653"/>
      <c r="E496" s="653"/>
      <c r="G496" s="653"/>
      <c r="H496" s="653"/>
    </row>
    <row r="497" spans="3:8">
      <c r="C497" s="653"/>
      <c r="E497" s="653"/>
      <c r="G497" s="653"/>
      <c r="H497" s="653"/>
    </row>
    <row r="498" spans="3:8">
      <c r="C498" s="653"/>
      <c r="E498" s="653"/>
      <c r="G498" s="653"/>
      <c r="H498" s="653"/>
    </row>
    <row r="499" spans="3:8">
      <c r="C499" s="653"/>
      <c r="E499" s="653"/>
      <c r="G499" s="653"/>
      <c r="H499" s="653"/>
    </row>
    <row r="500" spans="3:8">
      <c r="C500" s="653"/>
      <c r="E500" s="653"/>
      <c r="G500" s="653"/>
      <c r="H500" s="653"/>
    </row>
    <row r="501" spans="3:8">
      <c r="C501" s="653"/>
      <c r="E501" s="653"/>
      <c r="G501" s="653"/>
      <c r="H501" s="653"/>
    </row>
    <row r="502" spans="3:8">
      <c r="C502" s="653"/>
      <c r="E502" s="653"/>
      <c r="G502" s="653"/>
      <c r="H502" s="653"/>
    </row>
    <row r="503" spans="3:8">
      <c r="C503" s="653"/>
      <c r="E503" s="653"/>
      <c r="G503" s="653"/>
      <c r="H503" s="653"/>
    </row>
    <row r="504" spans="3:8">
      <c r="C504" s="653"/>
      <c r="E504" s="653"/>
      <c r="G504" s="653"/>
      <c r="H504" s="653"/>
    </row>
    <row r="505" spans="3:8">
      <c r="C505" s="653"/>
      <c r="E505" s="653"/>
      <c r="G505" s="653"/>
      <c r="H505" s="653"/>
    </row>
    <row r="506" spans="3:8">
      <c r="C506" s="653"/>
      <c r="E506" s="653"/>
      <c r="G506" s="653"/>
      <c r="H506" s="653"/>
    </row>
    <row r="507" spans="3:8">
      <c r="C507" s="653"/>
      <c r="E507" s="653"/>
      <c r="G507" s="653"/>
      <c r="H507" s="653"/>
    </row>
    <row r="508" spans="3:8">
      <c r="C508" s="653"/>
      <c r="E508" s="653"/>
      <c r="G508" s="653"/>
      <c r="H508" s="653"/>
    </row>
    <row r="509" spans="3:8">
      <c r="C509" s="653"/>
      <c r="E509" s="653"/>
      <c r="G509" s="653"/>
      <c r="H509" s="653"/>
    </row>
    <row r="510" spans="3:8">
      <c r="C510" s="653"/>
      <c r="E510" s="653"/>
      <c r="G510" s="653"/>
      <c r="H510" s="653"/>
    </row>
    <row r="511" spans="3:8">
      <c r="C511" s="653"/>
      <c r="E511" s="653"/>
      <c r="G511" s="653"/>
      <c r="H511" s="653"/>
    </row>
    <row r="512" spans="3:8">
      <c r="C512" s="653"/>
      <c r="E512" s="653"/>
      <c r="G512" s="653"/>
      <c r="H512" s="653"/>
    </row>
    <row r="513" spans="3:8">
      <c r="C513" s="653"/>
      <c r="E513" s="653"/>
      <c r="G513" s="653"/>
      <c r="H513" s="653"/>
    </row>
    <row r="514" spans="3:8">
      <c r="C514" s="653"/>
      <c r="E514" s="653"/>
      <c r="G514" s="653"/>
      <c r="H514" s="653"/>
    </row>
    <row r="515" spans="3:8">
      <c r="C515" s="653"/>
      <c r="E515" s="653"/>
      <c r="G515" s="653"/>
      <c r="H515" s="653"/>
    </row>
    <row r="516" spans="3:8">
      <c r="C516" s="653"/>
      <c r="E516" s="653"/>
      <c r="G516" s="653"/>
      <c r="H516" s="653"/>
    </row>
    <row r="517" spans="3:8">
      <c r="C517" s="653"/>
      <c r="E517" s="653"/>
      <c r="G517" s="653"/>
      <c r="H517" s="653"/>
    </row>
    <row r="518" spans="3:8">
      <c r="C518" s="653"/>
      <c r="E518" s="653"/>
      <c r="G518" s="653"/>
      <c r="H518" s="653"/>
    </row>
    <row r="519" spans="3:8">
      <c r="C519" s="653"/>
      <c r="E519" s="653"/>
      <c r="G519" s="653"/>
      <c r="H519" s="653"/>
    </row>
    <row r="520" spans="3:8">
      <c r="C520" s="653"/>
      <c r="E520" s="653"/>
      <c r="G520" s="653"/>
      <c r="H520" s="653"/>
    </row>
    <row r="521" spans="3:8">
      <c r="C521" s="653"/>
      <c r="E521" s="653"/>
      <c r="G521" s="653"/>
      <c r="H521" s="653"/>
    </row>
    <row r="522" spans="3:8">
      <c r="C522" s="653"/>
      <c r="E522" s="653"/>
      <c r="G522" s="653"/>
      <c r="H522" s="653"/>
    </row>
    <row r="523" spans="3:8">
      <c r="C523" s="653"/>
      <c r="E523" s="653"/>
      <c r="G523" s="653"/>
      <c r="H523" s="653"/>
    </row>
    <row r="524" spans="3:8">
      <c r="C524" s="653"/>
      <c r="E524" s="653"/>
      <c r="G524" s="653"/>
      <c r="H524" s="653"/>
    </row>
    <row r="525" spans="3:8">
      <c r="C525" s="653"/>
      <c r="E525" s="653"/>
      <c r="G525" s="653"/>
      <c r="H525" s="653"/>
    </row>
    <row r="526" spans="3:8">
      <c r="C526" s="653"/>
      <c r="E526" s="653"/>
      <c r="G526" s="653"/>
      <c r="H526" s="653"/>
    </row>
    <row r="527" spans="3:8">
      <c r="C527" s="653"/>
      <c r="E527" s="653"/>
      <c r="G527" s="653"/>
      <c r="H527" s="653"/>
    </row>
    <row r="528" spans="3:8">
      <c r="C528" s="653"/>
      <c r="E528" s="653"/>
      <c r="G528" s="653"/>
      <c r="H528" s="653"/>
    </row>
    <row r="529" spans="3:8">
      <c r="C529" s="653"/>
      <c r="E529" s="653"/>
      <c r="G529" s="653"/>
      <c r="H529" s="653"/>
    </row>
    <row r="530" spans="3:8">
      <c r="C530" s="653"/>
      <c r="E530" s="653"/>
      <c r="G530" s="653"/>
      <c r="H530" s="653"/>
    </row>
    <row r="531" spans="3:8">
      <c r="C531" s="653"/>
      <c r="E531" s="653"/>
      <c r="G531" s="653"/>
      <c r="H531" s="653"/>
    </row>
    <row r="532" spans="3:8">
      <c r="C532" s="653"/>
      <c r="E532" s="653"/>
      <c r="G532" s="653"/>
      <c r="H532" s="653"/>
    </row>
    <row r="533" spans="3:8">
      <c r="C533" s="653"/>
      <c r="E533" s="653"/>
      <c r="G533" s="653"/>
      <c r="H533" s="653"/>
    </row>
    <row r="534" spans="3:8">
      <c r="C534" s="653"/>
      <c r="E534" s="653"/>
      <c r="G534" s="653"/>
      <c r="H534" s="653"/>
    </row>
    <row r="535" spans="3:8">
      <c r="C535" s="653"/>
      <c r="E535" s="653"/>
      <c r="G535" s="653"/>
      <c r="H535" s="653"/>
    </row>
    <row r="536" spans="3:8">
      <c r="C536" s="653"/>
      <c r="E536" s="653"/>
      <c r="G536" s="653"/>
      <c r="H536" s="653"/>
    </row>
    <row r="537" spans="3:8">
      <c r="C537" s="653"/>
      <c r="E537" s="653"/>
      <c r="G537" s="653"/>
      <c r="H537" s="653"/>
    </row>
    <row r="538" spans="3:8">
      <c r="C538" s="653"/>
      <c r="E538" s="653"/>
      <c r="G538" s="653"/>
      <c r="H538" s="653"/>
    </row>
    <row r="539" spans="3:8">
      <c r="C539" s="653"/>
      <c r="E539" s="653"/>
      <c r="G539" s="653"/>
      <c r="H539" s="653"/>
    </row>
    <row r="540" spans="3:8">
      <c r="C540" s="653"/>
      <c r="E540" s="653"/>
      <c r="G540" s="653"/>
      <c r="H540" s="653"/>
    </row>
    <row r="541" spans="3:8">
      <c r="C541" s="653"/>
      <c r="E541" s="653"/>
      <c r="G541" s="653"/>
      <c r="H541" s="653"/>
    </row>
    <row r="542" spans="3:8">
      <c r="C542" s="653"/>
      <c r="E542" s="653"/>
      <c r="G542" s="653"/>
      <c r="H542" s="653"/>
    </row>
    <row r="543" spans="3:8">
      <c r="C543" s="653"/>
      <c r="E543" s="653"/>
      <c r="G543" s="653"/>
      <c r="H543" s="653"/>
    </row>
    <row r="544" spans="3:8">
      <c r="C544" s="653"/>
      <c r="E544" s="653"/>
      <c r="G544" s="653"/>
      <c r="H544" s="653"/>
    </row>
    <row r="545" spans="3:8">
      <c r="C545" s="653"/>
      <c r="E545" s="653"/>
      <c r="G545" s="653"/>
      <c r="H545" s="653"/>
    </row>
    <row r="546" spans="3:8">
      <c r="C546" s="653"/>
      <c r="E546" s="653"/>
      <c r="G546" s="653"/>
      <c r="H546" s="653"/>
    </row>
    <row r="547" spans="3:8">
      <c r="C547" s="653"/>
      <c r="E547" s="653"/>
      <c r="G547" s="653"/>
      <c r="H547" s="653"/>
    </row>
    <row r="548" spans="3:8">
      <c r="C548" s="653"/>
      <c r="E548" s="653"/>
      <c r="G548" s="653"/>
      <c r="H548" s="653"/>
    </row>
    <row r="549" spans="3:8">
      <c r="C549" s="653"/>
      <c r="E549" s="653"/>
      <c r="G549" s="653"/>
      <c r="H549" s="653"/>
    </row>
    <row r="550" spans="3:8">
      <c r="C550" s="653"/>
      <c r="E550" s="653"/>
      <c r="G550" s="653"/>
      <c r="H550" s="653"/>
    </row>
    <row r="551" spans="3:8">
      <c r="C551" s="653"/>
      <c r="E551" s="653"/>
      <c r="G551" s="653"/>
      <c r="H551" s="653"/>
    </row>
    <row r="552" spans="3:8">
      <c r="C552" s="653"/>
      <c r="E552" s="653"/>
      <c r="G552" s="653"/>
      <c r="H552" s="653"/>
    </row>
    <row r="553" spans="3:8">
      <c r="C553" s="653"/>
      <c r="E553" s="653"/>
      <c r="G553" s="653"/>
      <c r="H553" s="653"/>
    </row>
    <row r="554" spans="3:8">
      <c r="C554" s="653"/>
      <c r="E554" s="653"/>
      <c r="G554" s="653"/>
      <c r="H554" s="653"/>
    </row>
    <row r="555" spans="3:8">
      <c r="C555" s="653"/>
      <c r="E555" s="653"/>
      <c r="G555" s="653"/>
      <c r="H555" s="653"/>
    </row>
    <row r="556" spans="3:8">
      <c r="C556" s="653"/>
      <c r="E556" s="653"/>
      <c r="G556" s="653"/>
      <c r="H556" s="653"/>
    </row>
    <row r="557" spans="3:8">
      <c r="C557" s="653"/>
      <c r="E557" s="653"/>
      <c r="G557" s="653"/>
      <c r="H557" s="653"/>
    </row>
    <row r="558" spans="3:8">
      <c r="C558" s="653"/>
      <c r="E558" s="653"/>
      <c r="G558" s="653"/>
      <c r="H558" s="653"/>
    </row>
    <row r="559" spans="3:8">
      <c r="C559" s="653"/>
      <c r="E559" s="653"/>
      <c r="G559" s="653"/>
      <c r="H559" s="653"/>
    </row>
    <row r="560" spans="3:8">
      <c r="C560" s="653"/>
      <c r="E560" s="653"/>
      <c r="G560" s="653"/>
      <c r="H560" s="653"/>
    </row>
    <row r="561" spans="3:8">
      <c r="C561" s="653"/>
      <c r="E561" s="653"/>
      <c r="G561" s="653"/>
      <c r="H561" s="653"/>
    </row>
    <row r="562" spans="3:8">
      <c r="C562" s="653"/>
      <c r="E562" s="653"/>
      <c r="G562" s="653"/>
      <c r="H562" s="653"/>
    </row>
    <row r="563" spans="3:8">
      <c r="C563" s="653"/>
      <c r="E563" s="653"/>
      <c r="G563" s="653"/>
      <c r="H563" s="653"/>
    </row>
    <row r="564" spans="3:8">
      <c r="C564" s="653"/>
      <c r="E564" s="653"/>
      <c r="G564" s="653"/>
      <c r="H564" s="653"/>
    </row>
    <row r="565" spans="3:8">
      <c r="C565" s="653"/>
      <c r="E565" s="653"/>
      <c r="G565" s="653"/>
      <c r="H565" s="653"/>
    </row>
    <row r="566" spans="3:8">
      <c r="C566" s="653"/>
      <c r="E566" s="653"/>
      <c r="G566" s="653"/>
      <c r="H566" s="653"/>
    </row>
    <row r="567" spans="3:8">
      <c r="C567" s="653"/>
      <c r="E567" s="653"/>
      <c r="G567" s="653"/>
      <c r="H567" s="653"/>
    </row>
    <row r="568" spans="3:8">
      <c r="C568" s="653"/>
      <c r="E568" s="653"/>
      <c r="G568" s="653"/>
      <c r="H568" s="653"/>
    </row>
    <row r="569" spans="3:8">
      <c r="C569" s="653"/>
      <c r="E569" s="653"/>
      <c r="G569" s="653"/>
      <c r="H569" s="653"/>
    </row>
    <row r="570" spans="3:8">
      <c r="C570" s="653"/>
      <c r="E570" s="653"/>
      <c r="G570" s="653"/>
      <c r="H570" s="653"/>
    </row>
    <row r="571" spans="3:8">
      <c r="C571" s="653"/>
      <c r="E571" s="653"/>
      <c r="G571" s="653"/>
      <c r="H571" s="653"/>
    </row>
    <row r="572" spans="3:8">
      <c r="C572" s="653"/>
      <c r="E572" s="653"/>
      <c r="G572" s="653"/>
      <c r="H572" s="653"/>
    </row>
    <row r="573" spans="3:8">
      <c r="C573" s="653"/>
      <c r="E573" s="653"/>
      <c r="G573" s="653"/>
      <c r="H573" s="653"/>
    </row>
    <row r="574" spans="3:8">
      <c r="C574" s="653"/>
      <c r="E574" s="653"/>
      <c r="G574" s="653"/>
      <c r="H574" s="653"/>
    </row>
    <row r="575" spans="3:8">
      <c r="C575" s="653"/>
      <c r="E575" s="653"/>
      <c r="G575" s="653"/>
      <c r="H575" s="653"/>
    </row>
    <row r="576" spans="3:8">
      <c r="C576" s="653"/>
      <c r="E576" s="653"/>
      <c r="G576" s="653"/>
      <c r="H576" s="653"/>
    </row>
    <row r="577" spans="3:8">
      <c r="C577" s="653"/>
      <c r="E577" s="653"/>
      <c r="G577" s="653"/>
      <c r="H577" s="653"/>
    </row>
    <row r="578" spans="3:8">
      <c r="C578" s="653"/>
      <c r="E578" s="653"/>
      <c r="G578" s="653"/>
      <c r="H578" s="653"/>
    </row>
    <row r="579" spans="3:8">
      <c r="C579" s="653"/>
      <c r="E579" s="653"/>
      <c r="G579" s="653"/>
      <c r="H579" s="653"/>
    </row>
    <row r="580" spans="3:8">
      <c r="C580" s="653"/>
      <c r="E580" s="653"/>
      <c r="G580" s="653"/>
      <c r="H580" s="653"/>
    </row>
    <row r="581" spans="3:8">
      <c r="C581" s="653"/>
      <c r="E581" s="653"/>
      <c r="G581" s="653"/>
      <c r="H581" s="653"/>
    </row>
    <row r="582" spans="3:8">
      <c r="C582" s="653"/>
      <c r="E582" s="653"/>
      <c r="G582" s="653"/>
      <c r="H582" s="653"/>
    </row>
    <row r="583" spans="3:8">
      <c r="C583" s="653"/>
      <c r="E583" s="653"/>
      <c r="G583" s="653"/>
      <c r="H583" s="653"/>
    </row>
    <row r="584" spans="3:8">
      <c r="C584" s="653"/>
      <c r="E584" s="653"/>
      <c r="G584" s="653"/>
      <c r="H584" s="653"/>
    </row>
    <row r="585" spans="3:8">
      <c r="C585" s="653"/>
      <c r="E585" s="653"/>
      <c r="G585" s="653"/>
      <c r="H585" s="653"/>
    </row>
    <row r="586" spans="3:8">
      <c r="C586" s="653"/>
      <c r="E586" s="653"/>
      <c r="G586" s="653"/>
      <c r="H586" s="653"/>
    </row>
    <row r="587" spans="3:8">
      <c r="C587" s="653"/>
      <c r="E587" s="653"/>
      <c r="G587" s="653"/>
      <c r="H587" s="653"/>
    </row>
    <row r="588" spans="3:8">
      <c r="C588" s="653"/>
      <c r="E588" s="653"/>
      <c r="G588" s="653"/>
      <c r="H588" s="653"/>
    </row>
    <row r="589" spans="3:8">
      <c r="C589" s="653"/>
      <c r="E589" s="653"/>
      <c r="G589" s="653"/>
      <c r="H589" s="653"/>
    </row>
    <row r="590" spans="3:8">
      <c r="C590" s="653"/>
      <c r="E590" s="653"/>
      <c r="G590" s="653"/>
      <c r="H590" s="653"/>
    </row>
    <row r="591" spans="3:8">
      <c r="C591" s="653"/>
      <c r="E591" s="653"/>
      <c r="G591" s="653"/>
      <c r="H591" s="653"/>
    </row>
    <row r="592" spans="3:8">
      <c r="C592" s="653"/>
      <c r="E592" s="653"/>
      <c r="G592" s="653"/>
      <c r="H592" s="653"/>
    </row>
    <row r="593" spans="3:8">
      <c r="C593" s="653"/>
      <c r="E593" s="653"/>
      <c r="G593" s="653"/>
      <c r="H593" s="653"/>
    </row>
    <row r="594" spans="3:8">
      <c r="C594" s="653"/>
      <c r="E594" s="653"/>
      <c r="G594" s="653"/>
      <c r="H594" s="653"/>
    </row>
    <row r="595" spans="3:8">
      <c r="C595" s="653"/>
      <c r="E595" s="653"/>
      <c r="G595" s="653"/>
      <c r="H595" s="653"/>
    </row>
    <row r="596" spans="3:8">
      <c r="C596" s="653"/>
      <c r="E596" s="653"/>
      <c r="G596" s="653"/>
      <c r="H596" s="653"/>
    </row>
    <row r="597" spans="3:8">
      <c r="C597" s="653"/>
      <c r="E597" s="653"/>
      <c r="G597" s="653"/>
      <c r="H597" s="653"/>
    </row>
    <row r="598" spans="3:8">
      <c r="C598" s="653"/>
      <c r="E598" s="653"/>
      <c r="G598" s="653"/>
      <c r="H598" s="653"/>
    </row>
    <row r="599" spans="3:8">
      <c r="C599" s="653"/>
      <c r="E599" s="653"/>
      <c r="G599" s="653"/>
      <c r="H599" s="653"/>
    </row>
    <row r="600" spans="3:8">
      <c r="C600" s="653"/>
      <c r="E600" s="653"/>
      <c r="G600" s="653"/>
      <c r="H600" s="653"/>
    </row>
    <row r="601" spans="3:8">
      <c r="C601" s="653"/>
      <c r="E601" s="653"/>
      <c r="G601" s="653"/>
      <c r="H601" s="653"/>
    </row>
    <row r="602" spans="3:8">
      <c r="C602" s="653"/>
      <c r="E602" s="653"/>
      <c r="G602" s="653"/>
      <c r="H602" s="653"/>
    </row>
    <row r="603" spans="3:8">
      <c r="C603" s="653"/>
      <c r="E603" s="653"/>
      <c r="G603" s="653"/>
      <c r="H603" s="653"/>
    </row>
    <row r="604" spans="3:8">
      <c r="C604" s="653"/>
      <c r="E604" s="653"/>
      <c r="G604" s="653"/>
      <c r="H604" s="653"/>
    </row>
    <row r="605" spans="3:8">
      <c r="C605" s="653"/>
      <c r="E605" s="653"/>
      <c r="G605" s="653"/>
      <c r="H605" s="653"/>
    </row>
    <row r="606" spans="3:8">
      <c r="C606" s="653"/>
      <c r="E606" s="653"/>
      <c r="G606" s="653"/>
      <c r="H606" s="653"/>
    </row>
    <row r="607" spans="3:8">
      <c r="C607" s="653"/>
      <c r="E607" s="653"/>
      <c r="G607" s="653"/>
      <c r="H607" s="653"/>
    </row>
    <row r="608" spans="3:8">
      <c r="C608" s="653"/>
      <c r="E608" s="653"/>
      <c r="G608" s="653"/>
      <c r="H608" s="653"/>
    </row>
    <row r="609" spans="3:8">
      <c r="C609" s="653"/>
      <c r="E609" s="653"/>
      <c r="G609" s="653"/>
      <c r="H609" s="653"/>
    </row>
    <row r="610" spans="3:8">
      <c r="C610" s="653"/>
      <c r="E610" s="653"/>
      <c r="G610" s="653"/>
      <c r="H610" s="653"/>
    </row>
    <row r="611" spans="3:8">
      <c r="C611" s="653"/>
      <c r="E611" s="653"/>
      <c r="G611" s="653"/>
      <c r="H611" s="653"/>
    </row>
    <row r="612" spans="3:8">
      <c r="C612" s="653"/>
      <c r="E612" s="653"/>
      <c r="G612" s="653"/>
      <c r="H612" s="653"/>
    </row>
    <row r="613" spans="3:8">
      <c r="C613" s="653"/>
      <c r="E613" s="653"/>
      <c r="G613" s="653"/>
      <c r="H613" s="653"/>
    </row>
    <row r="614" spans="3:8">
      <c r="C614" s="653"/>
      <c r="E614" s="653"/>
      <c r="G614" s="653"/>
      <c r="H614" s="653"/>
    </row>
    <row r="615" spans="3:8">
      <c r="C615" s="653"/>
      <c r="E615" s="653"/>
      <c r="G615" s="653"/>
      <c r="H615" s="653"/>
    </row>
    <row r="616" spans="3:8">
      <c r="C616" s="653"/>
      <c r="E616" s="653"/>
      <c r="G616" s="653"/>
      <c r="H616" s="653"/>
    </row>
    <row r="617" spans="3:8">
      <c r="C617" s="653"/>
      <c r="E617" s="653"/>
      <c r="G617" s="653"/>
      <c r="H617" s="653"/>
    </row>
    <row r="618" spans="3:8">
      <c r="C618" s="653"/>
      <c r="E618" s="653"/>
      <c r="G618" s="653"/>
      <c r="H618" s="653"/>
    </row>
    <row r="619" spans="3:8">
      <c r="C619" s="653"/>
      <c r="E619" s="653"/>
      <c r="G619" s="653"/>
      <c r="H619" s="653"/>
    </row>
    <row r="620" spans="3:8">
      <c r="C620" s="653"/>
      <c r="E620" s="653"/>
      <c r="G620" s="653"/>
      <c r="H620" s="653"/>
    </row>
    <row r="621" spans="3:8">
      <c r="C621" s="653"/>
      <c r="E621" s="653"/>
      <c r="G621" s="653"/>
      <c r="H621" s="653"/>
    </row>
    <row r="622" spans="3:8">
      <c r="C622" s="653"/>
      <c r="E622" s="653"/>
      <c r="G622" s="653"/>
      <c r="H622" s="653"/>
    </row>
    <row r="623" spans="3:8">
      <c r="C623" s="653"/>
      <c r="E623" s="653"/>
      <c r="G623" s="653"/>
      <c r="H623" s="653"/>
    </row>
    <row r="624" spans="3:8">
      <c r="C624" s="653"/>
      <c r="E624" s="653"/>
      <c r="G624" s="653"/>
      <c r="H624" s="653"/>
    </row>
    <row r="625" spans="3:8">
      <c r="C625" s="653"/>
      <c r="E625" s="653"/>
      <c r="G625" s="653"/>
      <c r="H625" s="653"/>
    </row>
    <row r="626" spans="3:8">
      <c r="C626" s="653"/>
      <c r="E626" s="653"/>
      <c r="G626" s="653"/>
      <c r="H626" s="653"/>
    </row>
    <row r="627" spans="3:8">
      <c r="C627" s="653"/>
      <c r="E627" s="653"/>
      <c r="G627" s="653"/>
      <c r="H627" s="653"/>
    </row>
    <row r="628" spans="3:8">
      <c r="C628" s="653"/>
      <c r="E628" s="653"/>
      <c r="G628" s="653"/>
      <c r="H628" s="653"/>
    </row>
    <row r="629" spans="3:8">
      <c r="C629" s="653"/>
      <c r="E629" s="653"/>
      <c r="G629" s="653"/>
      <c r="H629" s="653"/>
    </row>
    <row r="630" spans="3:8">
      <c r="C630" s="653"/>
      <c r="E630" s="653"/>
      <c r="G630" s="653"/>
      <c r="H630" s="653"/>
    </row>
    <row r="631" spans="3:8">
      <c r="C631" s="653"/>
      <c r="E631" s="653"/>
      <c r="G631" s="653"/>
      <c r="H631" s="653"/>
    </row>
    <row r="632" spans="3:8">
      <c r="C632" s="653"/>
      <c r="E632" s="653"/>
      <c r="G632" s="653"/>
      <c r="H632" s="653"/>
    </row>
    <row r="633" spans="3:8">
      <c r="C633" s="653"/>
      <c r="E633" s="653"/>
      <c r="G633" s="653"/>
      <c r="H633" s="653"/>
    </row>
    <row r="634" spans="3:8">
      <c r="C634" s="653"/>
      <c r="E634" s="653"/>
      <c r="G634" s="653"/>
      <c r="H634" s="653"/>
    </row>
    <row r="635" spans="3:8">
      <c r="C635" s="653"/>
      <c r="E635" s="653"/>
      <c r="G635" s="653"/>
      <c r="H635" s="653"/>
    </row>
    <row r="636" spans="3:8">
      <c r="C636" s="653"/>
      <c r="E636" s="653"/>
      <c r="G636" s="653"/>
      <c r="H636" s="653"/>
    </row>
    <row r="637" spans="3:8">
      <c r="C637" s="653"/>
      <c r="E637" s="653"/>
      <c r="G637" s="653"/>
      <c r="H637" s="653"/>
    </row>
    <row r="638" spans="3:8">
      <c r="C638" s="653"/>
      <c r="E638" s="653"/>
      <c r="G638" s="653"/>
      <c r="H638" s="653"/>
    </row>
    <row r="639" spans="3:8">
      <c r="C639" s="653"/>
      <c r="E639" s="653"/>
      <c r="G639" s="653"/>
      <c r="H639" s="653"/>
    </row>
    <row r="640" spans="3:8">
      <c r="C640" s="653"/>
      <c r="E640" s="653"/>
      <c r="G640" s="653"/>
      <c r="H640" s="653"/>
    </row>
    <row r="641" spans="3:8">
      <c r="C641" s="653"/>
      <c r="E641" s="653"/>
      <c r="G641" s="653"/>
      <c r="H641" s="653"/>
    </row>
    <row r="642" spans="3:8">
      <c r="C642" s="653"/>
      <c r="E642" s="653"/>
      <c r="G642" s="653"/>
      <c r="H642" s="653"/>
    </row>
    <row r="643" spans="3:8">
      <c r="C643" s="653"/>
      <c r="E643" s="653"/>
      <c r="G643" s="653"/>
      <c r="H643" s="653"/>
    </row>
    <row r="644" spans="3:8">
      <c r="C644" s="653"/>
      <c r="E644" s="653"/>
      <c r="G644" s="653"/>
      <c r="H644" s="653"/>
    </row>
    <row r="645" spans="3:8">
      <c r="C645" s="653"/>
      <c r="E645" s="653"/>
      <c r="G645" s="653"/>
      <c r="H645" s="653"/>
    </row>
    <row r="646" spans="3:8">
      <c r="C646" s="653"/>
      <c r="E646" s="653"/>
      <c r="G646" s="653"/>
      <c r="H646" s="653"/>
    </row>
    <row r="647" spans="3:8">
      <c r="C647" s="653"/>
      <c r="E647" s="653"/>
      <c r="G647" s="653"/>
      <c r="H647" s="653"/>
    </row>
    <row r="648" spans="3:8">
      <c r="C648" s="653"/>
      <c r="E648" s="653"/>
      <c r="G648" s="653"/>
      <c r="H648" s="653"/>
    </row>
    <row r="649" spans="3:8">
      <c r="C649" s="653"/>
      <c r="E649" s="653"/>
      <c r="G649" s="653"/>
      <c r="H649" s="653"/>
    </row>
    <row r="650" spans="3:8">
      <c r="C650" s="653"/>
      <c r="E650" s="653"/>
      <c r="G650" s="653"/>
      <c r="H650" s="653"/>
    </row>
    <row r="651" spans="3:8">
      <c r="C651" s="653"/>
      <c r="E651" s="653"/>
      <c r="G651" s="653"/>
      <c r="H651" s="653"/>
    </row>
    <row r="652" spans="3:8">
      <c r="C652" s="653"/>
      <c r="E652" s="653"/>
      <c r="G652" s="653"/>
      <c r="H652" s="653"/>
    </row>
    <row r="653" spans="3:8">
      <c r="C653" s="653"/>
      <c r="E653" s="653"/>
      <c r="G653" s="653"/>
      <c r="H653" s="653"/>
    </row>
    <row r="654" spans="3:8">
      <c r="C654" s="653"/>
      <c r="E654" s="653"/>
      <c r="G654" s="653"/>
      <c r="H654" s="653"/>
    </row>
    <row r="655" spans="3:8">
      <c r="C655" s="653"/>
      <c r="E655" s="653"/>
      <c r="G655" s="653"/>
      <c r="H655" s="653"/>
    </row>
    <row r="656" spans="3:8">
      <c r="C656" s="653"/>
      <c r="E656" s="653"/>
      <c r="G656" s="653"/>
      <c r="H656" s="653"/>
    </row>
    <row r="657" spans="3:8">
      <c r="C657" s="653"/>
      <c r="E657" s="653"/>
      <c r="G657" s="653"/>
      <c r="H657" s="653"/>
    </row>
    <row r="658" spans="3:8">
      <c r="C658" s="653"/>
      <c r="E658" s="653"/>
      <c r="G658" s="653"/>
      <c r="H658" s="653"/>
    </row>
    <row r="659" spans="3:8">
      <c r="C659" s="653"/>
      <c r="E659" s="653"/>
      <c r="G659" s="653"/>
      <c r="H659" s="653"/>
    </row>
    <row r="660" spans="3:8">
      <c r="C660" s="653"/>
      <c r="E660" s="653"/>
      <c r="G660" s="653"/>
      <c r="H660" s="653"/>
    </row>
    <row r="661" spans="3:8">
      <c r="C661" s="653"/>
      <c r="E661" s="653"/>
      <c r="G661" s="653"/>
      <c r="H661" s="653"/>
    </row>
    <row r="662" spans="3:8">
      <c r="C662" s="653"/>
      <c r="E662" s="653"/>
      <c r="G662" s="653"/>
      <c r="H662" s="653"/>
    </row>
    <row r="663" spans="3:8">
      <c r="C663" s="653"/>
      <c r="E663" s="653"/>
      <c r="G663" s="653"/>
      <c r="H663" s="653"/>
    </row>
    <row r="664" spans="3:8">
      <c r="C664" s="653"/>
      <c r="E664" s="653"/>
      <c r="G664" s="653"/>
      <c r="H664" s="653"/>
    </row>
    <row r="665" spans="3:8">
      <c r="C665" s="653"/>
      <c r="E665" s="653"/>
      <c r="G665" s="653"/>
      <c r="H665" s="653"/>
    </row>
    <row r="666" spans="3:8">
      <c r="C666" s="653"/>
      <c r="E666" s="653"/>
      <c r="G666" s="653"/>
      <c r="H666" s="653"/>
    </row>
    <row r="667" spans="3:8">
      <c r="C667" s="653"/>
      <c r="E667" s="653"/>
      <c r="G667" s="653"/>
      <c r="H667" s="653"/>
    </row>
    <row r="668" spans="3:8">
      <c r="C668" s="653"/>
      <c r="E668" s="653"/>
      <c r="G668" s="653"/>
      <c r="H668" s="653"/>
    </row>
    <row r="669" spans="3:8">
      <c r="C669" s="653"/>
      <c r="E669" s="653"/>
      <c r="G669" s="653"/>
      <c r="H669" s="653"/>
    </row>
    <row r="670" spans="3:8">
      <c r="C670" s="653"/>
      <c r="E670" s="653"/>
      <c r="G670" s="653"/>
      <c r="H670" s="653"/>
    </row>
    <row r="671" spans="3:8">
      <c r="C671" s="653"/>
      <c r="E671" s="653"/>
      <c r="G671" s="653"/>
      <c r="H671" s="653"/>
    </row>
    <row r="672" spans="3:8">
      <c r="C672" s="653"/>
      <c r="E672" s="653"/>
      <c r="G672" s="653"/>
      <c r="H672" s="653"/>
    </row>
    <row r="673" spans="3:8">
      <c r="C673" s="653"/>
      <c r="E673" s="653"/>
      <c r="G673" s="653"/>
      <c r="H673" s="653"/>
    </row>
    <row r="674" spans="3:8">
      <c r="C674" s="653"/>
      <c r="E674" s="653"/>
      <c r="G674" s="653"/>
      <c r="H674" s="653"/>
    </row>
    <row r="675" spans="3:8">
      <c r="C675" s="653"/>
      <c r="E675" s="653"/>
      <c r="G675" s="653"/>
      <c r="H675" s="653"/>
    </row>
    <row r="676" spans="3:8">
      <c r="C676" s="653"/>
      <c r="E676" s="653"/>
      <c r="G676" s="653"/>
      <c r="H676" s="653"/>
    </row>
    <row r="677" spans="3:8">
      <c r="C677" s="653"/>
      <c r="E677" s="653"/>
      <c r="G677" s="653"/>
      <c r="H677" s="653"/>
    </row>
    <row r="678" spans="3:8">
      <c r="C678" s="653"/>
      <c r="E678" s="653"/>
      <c r="G678" s="653"/>
      <c r="H678" s="653"/>
    </row>
    <row r="679" spans="3:8">
      <c r="C679" s="653"/>
      <c r="E679" s="653"/>
      <c r="G679" s="653"/>
      <c r="H679" s="653"/>
    </row>
    <row r="680" spans="3:8">
      <c r="C680" s="653"/>
      <c r="E680" s="653"/>
      <c r="G680" s="653"/>
      <c r="H680" s="653"/>
    </row>
    <row r="681" spans="3:8">
      <c r="C681" s="653"/>
      <c r="E681" s="653"/>
      <c r="G681" s="653"/>
      <c r="H681" s="653"/>
    </row>
    <row r="682" spans="3:8">
      <c r="C682" s="653"/>
      <c r="E682" s="653"/>
      <c r="G682" s="653"/>
      <c r="H682" s="653"/>
    </row>
    <row r="683" spans="3:8">
      <c r="C683" s="653"/>
      <c r="E683" s="653"/>
      <c r="G683" s="653"/>
      <c r="H683" s="653"/>
    </row>
    <row r="684" spans="3:8">
      <c r="C684" s="653"/>
      <c r="E684" s="653"/>
      <c r="G684" s="653"/>
      <c r="H684" s="653"/>
    </row>
    <row r="685" spans="3:8">
      <c r="C685" s="653"/>
      <c r="E685" s="653"/>
      <c r="G685" s="653"/>
      <c r="H685" s="653"/>
    </row>
    <row r="686" spans="3:8">
      <c r="C686" s="653"/>
      <c r="E686" s="653"/>
      <c r="G686" s="653"/>
      <c r="H686" s="653"/>
    </row>
    <row r="687" spans="3:8">
      <c r="C687" s="653"/>
      <c r="E687" s="653"/>
      <c r="G687" s="653"/>
      <c r="H687" s="653"/>
    </row>
    <row r="688" spans="3:8">
      <c r="C688" s="653"/>
      <c r="E688" s="653"/>
      <c r="G688" s="653"/>
      <c r="H688" s="653"/>
    </row>
    <row r="689" spans="3:8">
      <c r="C689" s="653"/>
      <c r="E689" s="653"/>
      <c r="G689" s="653"/>
      <c r="H689" s="653"/>
    </row>
    <row r="690" spans="3:8">
      <c r="C690" s="653"/>
      <c r="E690" s="653"/>
      <c r="G690" s="653"/>
      <c r="H690" s="653"/>
    </row>
    <row r="691" spans="3:8">
      <c r="C691" s="653"/>
      <c r="E691" s="653"/>
      <c r="G691" s="653"/>
      <c r="H691" s="653"/>
    </row>
    <row r="692" spans="3:8">
      <c r="C692" s="653"/>
      <c r="E692" s="653"/>
      <c r="G692" s="653"/>
      <c r="H692" s="653"/>
    </row>
    <row r="693" spans="3:8">
      <c r="C693" s="653"/>
      <c r="E693" s="653"/>
      <c r="G693" s="653"/>
      <c r="H693" s="653"/>
    </row>
    <row r="694" spans="3:8">
      <c r="C694" s="653"/>
      <c r="E694" s="653"/>
      <c r="G694" s="653"/>
      <c r="H694" s="653"/>
    </row>
    <row r="695" spans="3:8">
      <c r="C695" s="653"/>
      <c r="E695" s="653"/>
      <c r="G695" s="653"/>
      <c r="H695" s="653"/>
    </row>
    <row r="696" spans="3:8">
      <c r="C696" s="653"/>
      <c r="E696" s="653"/>
      <c r="G696" s="653"/>
      <c r="H696" s="653"/>
    </row>
    <row r="697" spans="3:8">
      <c r="C697" s="653"/>
      <c r="E697" s="653"/>
      <c r="G697" s="653"/>
      <c r="H697" s="653"/>
    </row>
    <row r="698" spans="3:8">
      <c r="C698" s="653"/>
      <c r="E698" s="653"/>
      <c r="G698" s="653"/>
      <c r="H698" s="653"/>
    </row>
    <row r="699" spans="3:8">
      <c r="C699" s="653"/>
      <c r="E699" s="653"/>
      <c r="G699" s="653"/>
      <c r="H699" s="653"/>
    </row>
    <row r="700" spans="3:8">
      <c r="C700" s="653"/>
      <c r="E700" s="653"/>
      <c r="G700" s="653"/>
      <c r="H700" s="653"/>
    </row>
    <row r="701" spans="3:8">
      <c r="C701" s="653"/>
      <c r="E701" s="653"/>
      <c r="G701" s="653"/>
      <c r="H701" s="653"/>
    </row>
    <row r="702" spans="3:8">
      <c r="C702" s="653"/>
      <c r="E702" s="653"/>
      <c r="G702" s="653"/>
      <c r="H702" s="653"/>
    </row>
    <row r="703" spans="3:8">
      <c r="C703" s="653"/>
      <c r="E703" s="653"/>
      <c r="G703" s="653"/>
      <c r="H703" s="653"/>
    </row>
    <row r="704" spans="3:8">
      <c r="C704" s="653"/>
      <c r="E704" s="653"/>
      <c r="G704" s="653"/>
      <c r="H704" s="653"/>
    </row>
    <row r="705" spans="3:8">
      <c r="C705" s="653"/>
      <c r="E705" s="653"/>
      <c r="G705" s="653"/>
      <c r="H705" s="653"/>
    </row>
    <row r="706" spans="3:8">
      <c r="C706" s="653"/>
      <c r="E706" s="653"/>
      <c r="G706" s="653"/>
      <c r="H706" s="653"/>
    </row>
    <row r="707" spans="3:8">
      <c r="C707" s="653"/>
      <c r="E707" s="653"/>
      <c r="G707" s="653"/>
      <c r="H707" s="653"/>
    </row>
    <row r="708" spans="3:8">
      <c r="C708" s="653"/>
      <c r="E708" s="653"/>
      <c r="G708" s="653"/>
      <c r="H708" s="653"/>
    </row>
    <row r="709" spans="3:8">
      <c r="C709" s="653"/>
      <c r="E709" s="653"/>
      <c r="G709" s="653"/>
      <c r="H709" s="653"/>
    </row>
    <row r="710" spans="3:8">
      <c r="C710" s="653"/>
      <c r="E710" s="653"/>
      <c r="G710" s="653"/>
      <c r="H710" s="653"/>
    </row>
    <row r="711" spans="3:8">
      <c r="C711" s="653"/>
      <c r="E711" s="653"/>
      <c r="G711" s="653"/>
      <c r="H711" s="653"/>
    </row>
    <row r="712" spans="3:8">
      <c r="C712" s="653"/>
      <c r="E712" s="653"/>
      <c r="G712" s="653"/>
      <c r="H712" s="653"/>
    </row>
    <row r="713" spans="3:8">
      <c r="C713" s="653"/>
      <c r="E713" s="653"/>
      <c r="G713" s="653"/>
      <c r="H713" s="653"/>
    </row>
    <row r="714" spans="3:8">
      <c r="C714" s="653"/>
      <c r="E714" s="653"/>
      <c r="G714" s="653"/>
      <c r="H714" s="653"/>
    </row>
    <row r="715" spans="3:8">
      <c r="C715" s="653"/>
      <c r="E715" s="653"/>
      <c r="G715" s="653"/>
      <c r="H715" s="653"/>
    </row>
    <row r="716" spans="3:8">
      <c r="C716" s="653"/>
      <c r="E716" s="653"/>
      <c r="G716" s="653"/>
      <c r="H716" s="653"/>
    </row>
    <row r="717" spans="3:8">
      <c r="C717" s="653"/>
      <c r="E717" s="653"/>
      <c r="G717" s="653"/>
      <c r="H717" s="653"/>
    </row>
    <row r="718" spans="3:8">
      <c r="C718" s="653"/>
      <c r="E718" s="653"/>
      <c r="G718" s="653"/>
      <c r="H718" s="653"/>
    </row>
    <row r="719" spans="3:8">
      <c r="C719" s="653"/>
      <c r="E719" s="653"/>
      <c r="G719" s="653"/>
      <c r="H719" s="653"/>
    </row>
    <row r="720" spans="3:8">
      <c r="C720" s="653"/>
      <c r="E720" s="653"/>
      <c r="G720" s="653"/>
      <c r="H720" s="653"/>
    </row>
    <row r="721" spans="3:8">
      <c r="C721" s="653"/>
      <c r="E721" s="653"/>
      <c r="G721" s="653"/>
      <c r="H721" s="653"/>
    </row>
    <row r="722" spans="3:8">
      <c r="C722" s="653"/>
      <c r="E722" s="653"/>
      <c r="G722" s="653"/>
      <c r="H722" s="653"/>
    </row>
    <row r="723" spans="3:8">
      <c r="C723" s="653"/>
      <c r="E723" s="653"/>
      <c r="G723" s="653"/>
      <c r="H723" s="653"/>
    </row>
    <row r="724" spans="3:8">
      <c r="C724" s="653"/>
      <c r="E724" s="653"/>
      <c r="G724" s="653"/>
      <c r="H724" s="653"/>
    </row>
    <row r="725" spans="3:8">
      <c r="C725" s="653"/>
      <c r="E725" s="653"/>
      <c r="G725" s="653"/>
      <c r="H725" s="653"/>
    </row>
    <row r="726" spans="3:8">
      <c r="C726" s="653"/>
      <c r="E726" s="653"/>
      <c r="G726" s="653"/>
      <c r="H726" s="653"/>
    </row>
    <row r="727" spans="3:8">
      <c r="C727" s="653"/>
      <c r="E727" s="653"/>
      <c r="G727" s="653"/>
      <c r="H727" s="653"/>
    </row>
    <row r="728" spans="3:8">
      <c r="C728" s="653"/>
      <c r="E728" s="653"/>
      <c r="G728" s="653"/>
      <c r="H728" s="653"/>
    </row>
    <row r="729" spans="3:8">
      <c r="C729" s="653"/>
      <c r="E729" s="653"/>
      <c r="G729" s="653"/>
      <c r="H729" s="653"/>
    </row>
    <row r="730" spans="3:8">
      <c r="C730" s="653"/>
      <c r="E730" s="653"/>
      <c r="G730" s="653"/>
      <c r="H730" s="653"/>
    </row>
    <row r="731" spans="3:8">
      <c r="C731" s="653"/>
      <c r="E731" s="653"/>
      <c r="G731" s="653"/>
      <c r="H731" s="653"/>
    </row>
    <row r="732" spans="3:8">
      <c r="C732" s="653"/>
      <c r="E732" s="653"/>
      <c r="G732" s="653"/>
      <c r="H732" s="653"/>
    </row>
    <row r="733" spans="3:8">
      <c r="C733" s="653"/>
      <c r="E733" s="653"/>
      <c r="G733" s="653"/>
      <c r="H733" s="653"/>
    </row>
    <row r="734" spans="3:8">
      <c r="C734" s="653"/>
      <c r="E734" s="653"/>
      <c r="G734" s="653"/>
      <c r="H734" s="653"/>
    </row>
    <row r="735" spans="3:8">
      <c r="C735" s="653"/>
      <c r="E735" s="653"/>
      <c r="G735" s="653"/>
      <c r="H735" s="653"/>
    </row>
    <row r="736" spans="3:8">
      <c r="C736" s="653"/>
      <c r="E736" s="653"/>
      <c r="G736" s="653"/>
      <c r="H736" s="653"/>
    </row>
    <row r="737" spans="3:8">
      <c r="C737" s="653"/>
      <c r="E737" s="653"/>
      <c r="G737" s="653"/>
      <c r="H737" s="653"/>
    </row>
    <row r="738" spans="3:8">
      <c r="C738" s="653"/>
      <c r="E738" s="653"/>
      <c r="G738" s="653"/>
      <c r="H738" s="653"/>
    </row>
    <row r="739" spans="3:8">
      <c r="C739" s="653"/>
      <c r="E739" s="653"/>
      <c r="G739" s="653"/>
      <c r="H739" s="653"/>
    </row>
    <row r="740" spans="3:8">
      <c r="C740" s="653"/>
      <c r="E740" s="653"/>
      <c r="G740" s="653"/>
      <c r="H740" s="653"/>
    </row>
    <row r="741" spans="3:8">
      <c r="C741" s="653"/>
      <c r="E741" s="653"/>
      <c r="G741" s="653"/>
      <c r="H741" s="653"/>
    </row>
    <row r="742" spans="3:8">
      <c r="C742" s="653"/>
      <c r="E742" s="653"/>
      <c r="G742" s="653"/>
      <c r="H742" s="653"/>
    </row>
    <row r="743" spans="3:8">
      <c r="C743" s="653"/>
      <c r="E743" s="653"/>
      <c r="G743" s="653"/>
      <c r="H743" s="653"/>
    </row>
    <row r="744" spans="3:8">
      <c r="C744" s="653"/>
      <c r="E744" s="653"/>
      <c r="G744" s="653"/>
      <c r="H744" s="653"/>
    </row>
    <row r="745" spans="3:8">
      <c r="C745" s="653"/>
      <c r="E745" s="653"/>
      <c r="G745" s="653"/>
      <c r="H745" s="653"/>
    </row>
    <row r="746" spans="3:8">
      <c r="C746" s="653"/>
      <c r="E746" s="653"/>
      <c r="G746" s="653"/>
      <c r="H746" s="653"/>
    </row>
    <row r="747" spans="3:8">
      <c r="C747" s="653"/>
      <c r="E747" s="653"/>
      <c r="G747" s="653"/>
      <c r="H747" s="653"/>
    </row>
    <row r="748" spans="3:8">
      <c r="C748" s="653"/>
      <c r="E748" s="653"/>
      <c r="G748" s="653"/>
      <c r="H748" s="653"/>
    </row>
    <row r="749" spans="3:8">
      <c r="C749" s="653"/>
      <c r="E749" s="653"/>
      <c r="G749" s="653"/>
      <c r="H749" s="653"/>
    </row>
    <row r="750" spans="3:8">
      <c r="C750" s="653"/>
      <c r="E750" s="653"/>
      <c r="G750" s="653"/>
      <c r="H750" s="653"/>
    </row>
    <row r="751" spans="3:8">
      <c r="C751" s="653"/>
      <c r="E751" s="653"/>
      <c r="G751" s="653"/>
      <c r="H751" s="653"/>
    </row>
    <row r="752" spans="3:8">
      <c r="C752" s="653"/>
      <c r="E752" s="653"/>
      <c r="G752" s="653"/>
      <c r="H752" s="653"/>
    </row>
    <row r="753" spans="3:8">
      <c r="C753" s="653"/>
      <c r="E753" s="653"/>
      <c r="G753" s="653"/>
      <c r="H753" s="653"/>
    </row>
    <row r="754" spans="3:8">
      <c r="C754" s="653"/>
      <c r="E754" s="653"/>
      <c r="G754" s="653"/>
      <c r="H754" s="653"/>
    </row>
    <row r="755" spans="3:8">
      <c r="C755" s="653"/>
      <c r="E755" s="653"/>
      <c r="G755" s="653"/>
      <c r="H755" s="653"/>
    </row>
    <row r="756" spans="3:8">
      <c r="C756" s="653"/>
      <c r="E756" s="653"/>
      <c r="G756" s="653"/>
      <c r="H756" s="653"/>
    </row>
    <row r="757" spans="3:8">
      <c r="C757" s="653"/>
      <c r="E757" s="653"/>
      <c r="G757" s="653"/>
      <c r="H757" s="653"/>
    </row>
    <row r="758" spans="3:8">
      <c r="C758" s="653"/>
      <c r="E758" s="653"/>
      <c r="G758" s="653"/>
      <c r="H758" s="653"/>
    </row>
    <row r="759" spans="3:8">
      <c r="C759" s="653"/>
      <c r="E759" s="653"/>
      <c r="G759" s="653"/>
      <c r="H759" s="653"/>
    </row>
    <row r="760" spans="3:8">
      <c r="C760" s="653"/>
      <c r="E760" s="653"/>
      <c r="G760" s="653"/>
      <c r="H760" s="653"/>
    </row>
    <row r="761" spans="3:8">
      <c r="C761" s="653"/>
      <c r="E761" s="653"/>
      <c r="G761" s="653"/>
      <c r="H761" s="653"/>
    </row>
    <row r="762" spans="3:8">
      <c r="C762" s="653"/>
      <c r="E762" s="653"/>
      <c r="G762" s="653"/>
      <c r="H762" s="653"/>
    </row>
    <row r="763" spans="3:8">
      <c r="C763" s="653"/>
      <c r="E763" s="653"/>
      <c r="G763" s="653"/>
      <c r="H763" s="653"/>
    </row>
    <row r="764" spans="3:8">
      <c r="C764" s="653"/>
      <c r="E764" s="653"/>
      <c r="G764" s="653"/>
      <c r="H764" s="653"/>
    </row>
    <row r="765" spans="3:8">
      <c r="C765" s="653"/>
      <c r="E765" s="653"/>
      <c r="G765" s="653"/>
      <c r="H765" s="653"/>
    </row>
    <row r="766" spans="3:8">
      <c r="C766" s="653"/>
      <c r="E766" s="653"/>
      <c r="G766" s="653"/>
      <c r="H766" s="653"/>
    </row>
    <row r="767" spans="3:8">
      <c r="C767" s="653"/>
      <c r="E767" s="653"/>
      <c r="G767" s="653"/>
      <c r="H767" s="653"/>
    </row>
    <row r="768" spans="3:8">
      <c r="C768" s="653"/>
      <c r="E768" s="653"/>
      <c r="G768" s="653"/>
      <c r="H768" s="653"/>
    </row>
    <row r="769" spans="3:8">
      <c r="C769" s="653"/>
      <c r="E769" s="653"/>
      <c r="G769" s="653"/>
      <c r="H769" s="653"/>
    </row>
    <row r="770" spans="3:8">
      <c r="C770" s="653"/>
      <c r="E770" s="653"/>
      <c r="G770" s="653"/>
      <c r="H770" s="653"/>
    </row>
    <row r="771" spans="3:8">
      <c r="C771" s="653"/>
      <c r="E771" s="653"/>
      <c r="G771" s="653"/>
      <c r="H771" s="653"/>
    </row>
    <row r="772" spans="3:8">
      <c r="C772" s="653"/>
      <c r="E772" s="653"/>
      <c r="G772" s="653"/>
      <c r="H772" s="653"/>
    </row>
    <row r="773" spans="3:8">
      <c r="C773" s="653"/>
      <c r="E773" s="653"/>
      <c r="G773" s="653"/>
      <c r="H773" s="653"/>
    </row>
    <row r="774" spans="3:8">
      <c r="C774" s="653"/>
      <c r="E774" s="653"/>
      <c r="G774" s="653"/>
      <c r="H774" s="653"/>
    </row>
    <row r="775" spans="3:8">
      <c r="C775" s="653"/>
      <c r="E775" s="653"/>
      <c r="G775" s="653"/>
      <c r="H775" s="653"/>
    </row>
    <row r="776" spans="3:8">
      <c r="C776" s="653"/>
      <c r="E776" s="653"/>
      <c r="G776" s="653"/>
      <c r="H776" s="653"/>
    </row>
    <row r="777" spans="3:8">
      <c r="C777" s="653"/>
      <c r="E777" s="653"/>
      <c r="G777" s="653"/>
      <c r="H777" s="653"/>
    </row>
    <row r="778" spans="3:8">
      <c r="C778" s="653"/>
      <c r="E778" s="653"/>
      <c r="G778" s="653"/>
      <c r="H778" s="653"/>
    </row>
    <row r="779" spans="3:8">
      <c r="C779" s="653"/>
      <c r="E779" s="653"/>
      <c r="G779" s="653"/>
      <c r="H779" s="653"/>
    </row>
    <row r="780" spans="3:8">
      <c r="C780" s="653"/>
      <c r="E780" s="653"/>
      <c r="G780" s="653"/>
      <c r="H780" s="653"/>
    </row>
    <row r="781" spans="3:8">
      <c r="C781" s="653"/>
      <c r="E781" s="653"/>
      <c r="G781" s="653"/>
      <c r="H781" s="653"/>
    </row>
    <row r="782" spans="3:8">
      <c r="C782" s="653"/>
      <c r="E782" s="653"/>
      <c r="G782" s="653"/>
      <c r="H782" s="653"/>
    </row>
    <row r="783" spans="3:8">
      <c r="C783" s="653"/>
      <c r="E783" s="653"/>
      <c r="G783" s="653"/>
      <c r="H783" s="653"/>
    </row>
    <row r="784" spans="3:8">
      <c r="C784" s="653"/>
      <c r="E784" s="653"/>
      <c r="G784" s="653"/>
      <c r="H784" s="653"/>
    </row>
    <row r="785" spans="3:8">
      <c r="C785" s="653"/>
      <c r="E785" s="653"/>
      <c r="G785" s="653"/>
      <c r="H785" s="653"/>
    </row>
    <row r="786" spans="3:8">
      <c r="C786" s="653"/>
      <c r="E786" s="653"/>
      <c r="G786" s="653"/>
      <c r="H786" s="653"/>
    </row>
    <row r="787" spans="3:8">
      <c r="C787" s="653"/>
      <c r="E787" s="653"/>
      <c r="G787" s="653"/>
      <c r="H787" s="653"/>
    </row>
    <row r="788" spans="3:8">
      <c r="C788" s="653"/>
      <c r="E788" s="653"/>
      <c r="G788" s="653"/>
      <c r="H788" s="653"/>
    </row>
    <row r="789" spans="3:8">
      <c r="C789" s="653"/>
      <c r="E789" s="653"/>
      <c r="G789" s="653"/>
      <c r="H789" s="653"/>
    </row>
    <row r="790" spans="3:8">
      <c r="C790" s="653"/>
      <c r="E790" s="653"/>
      <c r="G790" s="653"/>
      <c r="H790" s="653"/>
    </row>
    <row r="791" spans="3:8">
      <c r="C791" s="653"/>
      <c r="E791" s="653"/>
      <c r="G791" s="653"/>
      <c r="H791" s="653"/>
    </row>
    <row r="792" spans="3:8">
      <c r="C792" s="653"/>
      <c r="E792" s="653"/>
      <c r="G792" s="653"/>
      <c r="H792" s="653"/>
    </row>
    <row r="793" spans="3:8">
      <c r="C793" s="653"/>
      <c r="E793" s="653"/>
      <c r="G793" s="653"/>
      <c r="H793" s="653"/>
    </row>
    <row r="794" spans="3:8">
      <c r="C794" s="653"/>
      <c r="E794" s="653"/>
      <c r="G794" s="653"/>
      <c r="H794" s="653"/>
    </row>
    <row r="795" spans="3:8">
      <c r="C795" s="653"/>
      <c r="E795" s="653"/>
      <c r="G795" s="653"/>
      <c r="H795" s="653"/>
    </row>
    <row r="796" spans="3:8">
      <c r="C796" s="653"/>
      <c r="E796" s="653"/>
      <c r="G796" s="653"/>
      <c r="H796" s="653"/>
    </row>
    <row r="797" spans="3:8">
      <c r="C797" s="653"/>
      <c r="E797" s="653"/>
      <c r="G797" s="653"/>
      <c r="H797" s="653"/>
    </row>
    <row r="798" spans="3:8">
      <c r="C798" s="653"/>
      <c r="E798" s="653"/>
      <c r="G798" s="653"/>
      <c r="H798" s="653"/>
    </row>
    <row r="799" spans="3:8">
      <c r="C799" s="653"/>
      <c r="E799" s="653"/>
      <c r="G799" s="653"/>
      <c r="H799" s="653"/>
    </row>
    <row r="800" spans="3:8">
      <c r="C800" s="653"/>
      <c r="E800" s="653"/>
      <c r="G800" s="653"/>
      <c r="H800" s="653"/>
    </row>
    <row r="801" spans="3:8">
      <c r="C801" s="653"/>
      <c r="E801" s="653"/>
      <c r="G801" s="653"/>
      <c r="H801" s="653"/>
    </row>
    <row r="802" spans="3:8">
      <c r="C802" s="653"/>
      <c r="E802" s="653"/>
      <c r="G802" s="653"/>
      <c r="H802" s="653"/>
    </row>
    <row r="803" spans="3:8">
      <c r="C803" s="653"/>
      <c r="E803" s="653"/>
      <c r="G803" s="653"/>
      <c r="H803" s="653"/>
    </row>
    <row r="804" spans="3:8">
      <c r="C804" s="653"/>
      <c r="E804" s="653"/>
      <c r="G804" s="653"/>
      <c r="H804" s="653"/>
    </row>
    <row r="805" spans="3:8">
      <c r="C805" s="653"/>
      <c r="E805" s="653"/>
      <c r="G805" s="653"/>
      <c r="H805" s="653"/>
    </row>
    <row r="806" spans="3:8">
      <c r="C806" s="653"/>
      <c r="E806" s="653"/>
      <c r="G806" s="653"/>
      <c r="H806" s="653"/>
    </row>
    <row r="807" spans="3:8">
      <c r="C807" s="653"/>
      <c r="E807" s="653"/>
      <c r="G807" s="653"/>
      <c r="H807" s="653"/>
    </row>
    <row r="808" spans="3:8">
      <c r="C808" s="653"/>
      <c r="E808" s="653"/>
      <c r="G808" s="653"/>
      <c r="H808" s="653"/>
    </row>
    <row r="809" spans="3:8">
      <c r="C809" s="653"/>
      <c r="E809" s="653"/>
      <c r="G809" s="653"/>
      <c r="H809" s="653"/>
    </row>
    <row r="810" spans="3:8">
      <c r="C810" s="653"/>
      <c r="E810" s="653"/>
      <c r="G810" s="653"/>
      <c r="H810" s="653"/>
    </row>
    <row r="811" spans="3:8">
      <c r="C811" s="653"/>
      <c r="E811" s="653"/>
      <c r="G811" s="653"/>
      <c r="H811" s="653"/>
    </row>
    <row r="812" spans="3:8">
      <c r="C812" s="653"/>
      <c r="E812" s="653"/>
      <c r="G812" s="653"/>
      <c r="H812" s="653"/>
    </row>
    <row r="813" spans="3:8">
      <c r="C813" s="653"/>
      <c r="E813" s="653"/>
      <c r="G813" s="653"/>
      <c r="H813" s="653"/>
    </row>
    <row r="814" spans="3:8">
      <c r="C814" s="653"/>
      <c r="E814" s="653"/>
      <c r="G814" s="653"/>
      <c r="H814" s="653"/>
    </row>
    <row r="815" spans="3:8">
      <c r="C815" s="653"/>
      <c r="E815" s="653"/>
      <c r="G815" s="653"/>
      <c r="H815" s="653"/>
    </row>
    <row r="816" spans="3:8">
      <c r="C816" s="653"/>
      <c r="E816" s="653"/>
      <c r="G816" s="653"/>
      <c r="H816" s="653"/>
    </row>
    <row r="817" spans="3:8">
      <c r="C817" s="653"/>
      <c r="E817" s="653"/>
      <c r="G817" s="653"/>
      <c r="H817" s="653"/>
    </row>
    <row r="818" spans="3:8">
      <c r="C818" s="653"/>
      <c r="E818" s="653"/>
      <c r="G818" s="653"/>
      <c r="H818" s="653"/>
    </row>
    <row r="819" spans="3:8">
      <c r="C819" s="653"/>
      <c r="E819" s="653"/>
      <c r="G819" s="653"/>
      <c r="H819" s="653"/>
    </row>
    <row r="820" spans="3:8">
      <c r="C820" s="653"/>
      <c r="E820" s="653"/>
      <c r="G820" s="653"/>
      <c r="H820" s="653"/>
    </row>
    <row r="821" spans="3:8">
      <c r="C821" s="653"/>
      <c r="E821" s="653"/>
      <c r="G821" s="653"/>
      <c r="H821" s="653"/>
    </row>
    <row r="822" spans="3:8">
      <c r="C822" s="653"/>
      <c r="E822" s="653"/>
      <c r="G822" s="653"/>
      <c r="H822" s="653"/>
    </row>
    <row r="823" spans="3:8">
      <c r="C823" s="653"/>
      <c r="E823" s="653"/>
      <c r="G823" s="653"/>
      <c r="H823" s="653"/>
    </row>
    <row r="824" spans="3:8">
      <c r="C824" s="653"/>
      <c r="E824" s="653"/>
      <c r="G824" s="653"/>
      <c r="H824" s="653"/>
    </row>
    <row r="825" spans="3:8">
      <c r="C825" s="653"/>
      <c r="E825" s="653"/>
      <c r="G825" s="653"/>
      <c r="H825" s="653"/>
    </row>
    <row r="826" spans="3:8">
      <c r="C826" s="653"/>
      <c r="E826" s="653"/>
      <c r="G826" s="653"/>
      <c r="H826" s="653"/>
    </row>
    <row r="827" spans="3:8">
      <c r="C827" s="653"/>
      <c r="E827" s="653"/>
      <c r="G827" s="653"/>
      <c r="H827" s="653"/>
    </row>
    <row r="828" spans="3:8">
      <c r="C828" s="653"/>
      <c r="E828" s="653"/>
      <c r="G828" s="653"/>
      <c r="H828" s="653"/>
    </row>
    <row r="829" spans="3:8">
      <c r="C829" s="653"/>
      <c r="E829" s="653"/>
      <c r="G829" s="653"/>
      <c r="H829" s="653"/>
    </row>
    <row r="830" spans="3:8">
      <c r="C830" s="653"/>
      <c r="E830" s="653"/>
      <c r="G830" s="653"/>
      <c r="H830" s="653"/>
    </row>
    <row r="831" spans="3:8">
      <c r="C831" s="653"/>
      <c r="E831" s="653"/>
      <c r="G831" s="653"/>
      <c r="H831" s="653"/>
    </row>
    <row r="832" spans="3:8">
      <c r="C832" s="653"/>
      <c r="E832" s="653"/>
      <c r="G832" s="653"/>
      <c r="H832" s="653"/>
    </row>
    <row r="833" spans="3:8">
      <c r="C833" s="653"/>
      <c r="E833" s="653"/>
      <c r="G833" s="653"/>
      <c r="H833" s="653"/>
    </row>
    <row r="834" spans="3:8">
      <c r="C834" s="653"/>
      <c r="E834" s="653"/>
      <c r="G834" s="653"/>
      <c r="H834" s="653"/>
    </row>
    <row r="835" spans="3:8">
      <c r="C835" s="653"/>
      <c r="E835" s="653"/>
      <c r="G835" s="653"/>
      <c r="H835" s="653"/>
    </row>
    <row r="836" spans="3:8">
      <c r="C836" s="653"/>
      <c r="E836" s="653"/>
      <c r="G836" s="653"/>
      <c r="H836" s="653"/>
    </row>
    <row r="837" spans="3:8">
      <c r="C837" s="653"/>
      <c r="E837" s="653"/>
      <c r="G837" s="653"/>
      <c r="H837" s="653"/>
    </row>
    <row r="838" spans="3:8">
      <c r="C838" s="653"/>
      <c r="E838" s="653"/>
      <c r="G838" s="653"/>
      <c r="H838" s="653"/>
    </row>
    <row r="839" spans="3:8">
      <c r="C839" s="653"/>
      <c r="E839" s="653"/>
      <c r="G839" s="653"/>
      <c r="H839" s="653"/>
    </row>
    <row r="840" spans="3:8">
      <c r="C840" s="653"/>
      <c r="E840" s="653"/>
      <c r="G840" s="653"/>
      <c r="H840" s="653"/>
    </row>
    <row r="841" spans="3:8">
      <c r="C841" s="653"/>
      <c r="E841" s="653"/>
      <c r="G841" s="653"/>
      <c r="H841" s="653"/>
    </row>
    <row r="842" spans="3:8">
      <c r="C842" s="653"/>
      <c r="E842" s="653"/>
      <c r="G842" s="653"/>
      <c r="H842" s="653"/>
    </row>
    <row r="843" spans="3:8">
      <c r="C843" s="653"/>
      <c r="E843" s="653"/>
      <c r="G843" s="653"/>
      <c r="H843" s="653"/>
    </row>
    <row r="844" spans="3:8">
      <c r="C844" s="653"/>
      <c r="E844" s="653"/>
      <c r="G844" s="653"/>
      <c r="H844" s="653"/>
    </row>
    <row r="845" spans="3:8">
      <c r="C845" s="653"/>
      <c r="E845" s="653"/>
      <c r="G845" s="653"/>
      <c r="H845" s="653"/>
    </row>
    <row r="846" spans="3:8">
      <c r="C846" s="653"/>
      <c r="E846" s="653"/>
      <c r="G846" s="653"/>
      <c r="H846" s="653"/>
    </row>
    <row r="847" spans="3:8">
      <c r="C847" s="653"/>
      <c r="E847" s="653"/>
      <c r="G847" s="653"/>
      <c r="H847" s="653"/>
    </row>
    <row r="848" spans="3:8">
      <c r="C848" s="653"/>
      <c r="E848" s="653"/>
      <c r="G848" s="653"/>
      <c r="H848" s="653"/>
    </row>
    <row r="849" spans="3:8">
      <c r="C849" s="653"/>
      <c r="E849" s="653"/>
      <c r="G849" s="653"/>
      <c r="H849" s="653"/>
    </row>
    <row r="850" spans="3:8">
      <c r="C850" s="653"/>
      <c r="E850" s="653"/>
      <c r="G850" s="653"/>
      <c r="H850" s="653"/>
    </row>
    <row r="851" spans="3:8">
      <c r="C851" s="653"/>
      <c r="E851" s="653"/>
      <c r="G851" s="653"/>
      <c r="H851" s="653"/>
    </row>
    <row r="852" spans="3:8">
      <c r="C852" s="653"/>
      <c r="E852" s="653"/>
      <c r="G852" s="653"/>
      <c r="H852" s="653"/>
    </row>
    <row r="853" spans="3:8">
      <c r="C853" s="653"/>
      <c r="E853" s="653"/>
      <c r="G853" s="653"/>
      <c r="H853" s="653"/>
    </row>
    <row r="854" spans="3:8">
      <c r="C854" s="653"/>
      <c r="E854" s="653"/>
      <c r="G854" s="653"/>
      <c r="H854" s="653"/>
    </row>
    <row r="855" spans="3:8">
      <c r="C855" s="653"/>
      <c r="E855" s="653"/>
      <c r="G855" s="653"/>
      <c r="H855" s="653"/>
    </row>
    <row r="856" spans="3:8">
      <c r="C856" s="653"/>
      <c r="E856" s="653"/>
      <c r="G856" s="653"/>
      <c r="H856" s="653"/>
    </row>
    <row r="857" spans="3:8">
      <c r="C857" s="653"/>
      <c r="E857" s="653"/>
      <c r="G857" s="653"/>
      <c r="H857" s="653"/>
    </row>
    <row r="858" spans="3:8">
      <c r="C858" s="653"/>
      <c r="E858" s="653"/>
      <c r="G858" s="653"/>
      <c r="H858" s="653"/>
    </row>
    <row r="859" spans="3:8">
      <c r="C859" s="653"/>
      <c r="E859" s="653"/>
      <c r="G859" s="653"/>
      <c r="H859" s="653"/>
    </row>
    <row r="860" spans="3:8">
      <c r="C860" s="653"/>
      <c r="E860" s="653"/>
      <c r="G860" s="653"/>
      <c r="H860" s="653"/>
    </row>
    <row r="861" spans="3:8">
      <c r="C861" s="653"/>
      <c r="E861" s="653"/>
      <c r="G861" s="653"/>
      <c r="H861" s="653"/>
    </row>
    <row r="862" spans="3:8">
      <c r="C862" s="653"/>
      <c r="E862" s="653"/>
      <c r="G862" s="653"/>
      <c r="H862" s="653"/>
    </row>
    <row r="863" spans="3:8">
      <c r="C863" s="653"/>
      <c r="E863" s="653"/>
      <c r="G863" s="653"/>
      <c r="H863" s="653"/>
    </row>
    <row r="864" spans="3:8">
      <c r="C864" s="653"/>
      <c r="E864" s="653"/>
      <c r="G864" s="653"/>
      <c r="H864" s="653"/>
    </row>
    <row r="865" spans="3:8">
      <c r="C865" s="653"/>
      <c r="E865" s="653"/>
      <c r="G865" s="653"/>
      <c r="H865" s="653"/>
    </row>
    <row r="866" spans="3:8">
      <c r="C866" s="653"/>
      <c r="E866" s="653"/>
      <c r="G866" s="653"/>
      <c r="H866" s="653"/>
    </row>
    <row r="867" spans="3:8">
      <c r="C867" s="653"/>
      <c r="E867" s="653"/>
      <c r="G867" s="653"/>
      <c r="H867" s="653"/>
    </row>
    <row r="868" spans="3:8">
      <c r="C868" s="653"/>
      <c r="E868" s="653"/>
      <c r="G868" s="653"/>
      <c r="H868" s="653"/>
    </row>
    <row r="869" spans="3:8">
      <c r="C869" s="653"/>
      <c r="E869" s="653"/>
      <c r="G869" s="653"/>
      <c r="H869" s="653"/>
    </row>
    <row r="870" spans="3:8">
      <c r="C870" s="653"/>
      <c r="E870" s="653"/>
      <c r="G870" s="653"/>
      <c r="H870" s="653"/>
    </row>
    <row r="871" spans="3:8">
      <c r="C871" s="653"/>
      <c r="E871" s="653"/>
      <c r="G871" s="653"/>
      <c r="H871" s="653"/>
    </row>
    <row r="872" spans="3:8">
      <c r="C872" s="653"/>
      <c r="E872" s="653"/>
      <c r="G872" s="653"/>
      <c r="H872" s="653"/>
    </row>
    <row r="873" spans="3:8">
      <c r="C873" s="653"/>
      <c r="E873" s="653"/>
      <c r="G873" s="653"/>
      <c r="H873" s="653"/>
    </row>
    <row r="874" spans="3:8">
      <c r="C874" s="653"/>
      <c r="E874" s="653"/>
      <c r="G874" s="653"/>
      <c r="H874" s="653"/>
    </row>
    <row r="875" spans="3:8">
      <c r="C875" s="653"/>
      <c r="E875" s="653"/>
      <c r="G875" s="653"/>
      <c r="H875" s="653"/>
    </row>
    <row r="876" spans="3:8">
      <c r="C876" s="653"/>
      <c r="E876" s="653"/>
      <c r="G876" s="653"/>
      <c r="H876" s="653"/>
    </row>
    <row r="877" spans="3:8">
      <c r="C877" s="653"/>
      <c r="E877" s="653"/>
      <c r="G877" s="653"/>
      <c r="H877" s="653"/>
    </row>
    <row r="878" spans="3:8">
      <c r="C878" s="653"/>
      <c r="E878" s="653"/>
      <c r="G878" s="653"/>
      <c r="H878" s="653"/>
    </row>
    <row r="879" spans="3:8">
      <c r="C879" s="653"/>
      <c r="E879" s="653"/>
      <c r="G879" s="653"/>
      <c r="H879" s="653"/>
    </row>
    <row r="880" spans="3:8">
      <c r="C880" s="653"/>
      <c r="E880" s="653"/>
      <c r="G880" s="653"/>
      <c r="H880" s="653"/>
    </row>
    <row r="881" spans="3:8">
      <c r="C881" s="653"/>
      <c r="E881" s="653"/>
      <c r="G881" s="653"/>
      <c r="H881" s="653"/>
    </row>
    <row r="882" spans="3:8">
      <c r="C882" s="653"/>
      <c r="E882" s="653"/>
      <c r="G882" s="653"/>
      <c r="H882" s="653"/>
    </row>
    <row r="883" spans="3:8">
      <c r="C883" s="653"/>
      <c r="E883" s="653"/>
      <c r="G883" s="653"/>
      <c r="H883" s="653"/>
    </row>
    <row r="884" spans="3:8">
      <c r="C884" s="653"/>
      <c r="E884" s="653"/>
      <c r="G884" s="653"/>
      <c r="H884" s="653"/>
    </row>
    <row r="885" spans="3:8">
      <c r="C885" s="653"/>
      <c r="E885" s="653"/>
      <c r="G885" s="653"/>
      <c r="H885" s="653"/>
    </row>
    <row r="886" spans="3:8">
      <c r="C886" s="653"/>
      <c r="E886" s="653"/>
      <c r="G886" s="653"/>
      <c r="H886" s="653"/>
    </row>
    <row r="887" spans="3:8">
      <c r="C887" s="653"/>
      <c r="E887" s="653"/>
      <c r="G887" s="653"/>
      <c r="H887" s="653"/>
    </row>
    <row r="888" spans="3:8">
      <c r="C888" s="653"/>
      <c r="E888" s="653"/>
      <c r="G888" s="653"/>
      <c r="H888" s="653"/>
    </row>
    <row r="889" spans="3:8">
      <c r="C889" s="653"/>
      <c r="E889" s="653"/>
      <c r="G889" s="653"/>
      <c r="H889" s="653"/>
    </row>
    <row r="890" spans="3:8">
      <c r="C890" s="653"/>
      <c r="E890" s="653"/>
      <c r="G890" s="653"/>
      <c r="H890" s="653"/>
    </row>
    <row r="891" spans="3:8">
      <c r="C891" s="653"/>
      <c r="E891" s="653"/>
      <c r="G891" s="653"/>
      <c r="H891" s="653"/>
    </row>
    <row r="892" spans="3:8">
      <c r="C892" s="653"/>
      <c r="E892" s="653"/>
      <c r="G892" s="653"/>
      <c r="H892" s="653"/>
    </row>
    <row r="893" spans="3:8">
      <c r="C893" s="653"/>
      <c r="E893" s="653"/>
      <c r="G893" s="653"/>
      <c r="H893" s="653"/>
    </row>
    <row r="894" spans="3:8">
      <c r="C894" s="653"/>
      <c r="E894" s="653"/>
      <c r="G894" s="653"/>
      <c r="H894" s="653"/>
    </row>
    <row r="895" spans="3:8">
      <c r="C895" s="653"/>
      <c r="E895" s="653"/>
      <c r="G895" s="653"/>
      <c r="H895" s="653"/>
    </row>
    <row r="896" spans="3:8">
      <c r="C896" s="653"/>
      <c r="E896" s="653"/>
      <c r="G896" s="653"/>
      <c r="H896" s="653"/>
    </row>
    <row r="897" spans="3:8">
      <c r="C897" s="653"/>
      <c r="E897" s="653"/>
      <c r="G897" s="653"/>
      <c r="H897" s="653"/>
    </row>
    <row r="898" spans="3:8">
      <c r="C898" s="653"/>
      <c r="E898" s="653"/>
      <c r="G898" s="653"/>
      <c r="H898" s="653"/>
    </row>
    <row r="899" spans="3:8">
      <c r="C899" s="653"/>
      <c r="E899" s="653"/>
      <c r="G899" s="653"/>
      <c r="H899" s="653"/>
    </row>
    <row r="900" spans="3:8">
      <c r="C900" s="653"/>
      <c r="E900" s="653"/>
      <c r="G900" s="653"/>
      <c r="H900" s="653"/>
    </row>
    <row r="901" spans="3:8">
      <c r="C901" s="653"/>
      <c r="E901" s="653"/>
      <c r="G901" s="653"/>
      <c r="H901" s="653"/>
    </row>
    <row r="902" spans="3:8">
      <c r="C902" s="653"/>
      <c r="E902" s="653"/>
      <c r="G902" s="653"/>
      <c r="H902" s="653"/>
    </row>
    <row r="903" spans="3:8">
      <c r="C903" s="653"/>
      <c r="E903" s="653"/>
      <c r="G903" s="653"/>
      <c r="H903" s="653"/>
    </row>
    <row r="904" spans="3:8">
      <c r="C904" s="653"/>
      <c r="E904" s="653"/>
      <c r="G904" s="653"/>
      <c r="H904" s="653"/>
    </row>
    <row r="905" spans="3:8">
      <c r="C905" s="653"/>
      <c r="E905" s="653"/>
      <c r="G905" s="653"/>
      <c r="H905" s="653"/>
    </row>
    <row r="906" spans="3:8">
      <c r="C906" s="653"/>
      <c r="E906" s="653"/>
      <c r="G906" s="653"/>
      <c r="H906" s="653"/>
    </row>
    <row r="907" spans="3:8">
      <c r="C907" s="653"/>
      <c r="E907" s="653"/>
      <c r="G907" s="653"/>
      <c r="H907" s="653"/>
    </row>
    <row r="908" spans="3:8">
      <c r="C908" s="653"/>
      <c r="E908" s="653"/>
      <c r="G908" s="653"/>
      <c r="H908" s="653"/>
    </row>
    <row r="909" spans="3:8">
      <c r="C909" s="653"/>
      <c r="E909" s="653"/>
      <c r="G909" s="653"/>
      <c r="H909" s="653"/>
    </row>
    <row r="910" spans="3:8">
      <c r="C910" s="653"/>
      <c r="E910" s="653"/>
      <c r="G910" s="653"/>
      <c r="H910" s="653"/>
    </row>
    <row r="911" spans="3:8">
      <c r="C911" s="653"/>
      <c r="E911" s="653"/>
      <c r="G911" s="653"/>
      <c r="H911" s="653"/>
    </row>
    <row r="912" spans="3:8">
      <c r="C912" s="653"/>
      <c r="E912" s="653"/>
      <c r="G912" s="653"/>
      <c r="H912" s="653"/>
    </row>
    <row r="913" spans="3:8">
      <c r="C913" s="653"/>
      <c r="E913" s="653"/>
      <c r="G913" s="653"/>
      <c r="H913" s="653"/>
    </row>
    <row r="914" spans="3:8">
      <c r="C914" s="653"/>
      <c r="E914" s="653"/>
      <c r="G914" s="653"/>
      <c r="H914" s="653"/>
    </row>
    <row r="915" spans="3:8">
      <c r="C915" s="653"/>
      <c r="E915" s="653"/>
      <c r="G915" s="653"/>
      <c r="H915" s="653"/>
    </row>
    <row r="916" spans="3:8">
      <c r="C916" s="653"/>
      <c r="E916" s="653"/>
      <c r="G916" s="653"/>
      <c r="H916" s="653"/>
    </row>
    <row r="917" spans="3:8">
      <c r="C917" s="653"/>
      <c r="E917" s="653"/>
      <c r="G917" s="653"/>
      <c r="H917" s="653"/>
    </row>
    <row r="918" spans="3:8">
      <c r="C918" s="653"/>
      <c r="E918" s="653"/>
      <c r="G918" s="653"/>
      <c r="H918" s="653"/>
    </row>
    <row r="919" spans="3:8">
      <c r="C919" s="653"/>
      <c r="E919" s="653"/>
      <c r="G919" s="653"/>
      <c r="H919" s="653"/>
    </row>
    <row r="920" spans="3:8">
      <c r="C920" s="653"/>
      <c r="E920" s="653"/>
      <c r="G920" s="653"/>
      <c r="H920" s="653"/>
    </row>
    <row r="921" spans="3:8">
      <c r="C921" s="653"/>
      <c r="E921" s="653"/>
      <c r="G921" s="653"/>
      <c r="H921" s="653"/>
    </row>
    <row r="922" spans="3:8">
      <c r="C922" s="653"/>
      <c r="E922" s="653"/>
      <c r="G922" s="653"/>
      <c r="H922" s="653"/>
    </row>
    <row r="923" spans="3:8">
      <c r="C923" s="653"/>
      <c r="E923" s="653"/>
      <c r="G923" s="653"/>
      <c r="H923" s="653"/>
    </row>
    <row r="924" spans="3:8">
      <c r="C924" s="653"/>
      <c r="E924" s="653"/>
      <c r="G924" s="653"/>
      <c r="H924" s="653"/>
    </row>
    <row r="925" spans="3:8">
      <c r="C925" s="653"/>
      <c r="E925" s="653"/>
      <c r="G925" s="653"/>
      <c r="H925" s="653"/>
    </row>
    <row r="926" spans="3:8">
      <c r="C926" s="653"/>
      <c r="E926" s="653"/>
      <c r="G926" s="653"/>
      <c r="H926" s="653"/>
    </row>
    <row r="927" spans="3:8">
      <c r="C927" s="653"/>
      <c r="E927" s="653"/>
      <c r="G927" s="653"/>
      <c r="H927" s="653"/>
    </row>
    <row r="928" spans="3:8">
      <c r="C928" s="653"/>
      <c r="E928" s="653"/>
      <c r="G928" s="653"/>
      <c r="H928" s="653"/>
    </row>
    <row r="929" spans="3:8">
      <c r="C929" s="653"/>
      <c r="E929" s="653"/>
      <c r="G929" s="653"/>
      <c r="H929" s="653"/>
    </row>
    <row r="930" spans="3:8">
      <c r="C930" s="653"/>
      <c r="E930" s="653"/>
      <c r="G930" s="653"/>
      <c r="H930" s="653"/>
    </row>
    <row r="931" spans="3:8">
      <c r="C931" s="653"/>
      <c r="E931" s="653"/>
      <c r="G931" s="653"/>
      <c r="H931" s="653"/>
    </row>
    <row r="932" spans="3:8">
      <c r="C932" s="653"/>
      <c r="E932" s="653"/>
      <c r="G932" s="653"/>
      <c r="H932" s="653"/>
    </row>
    <row r="933" spans="3:8">
      <c r="C933" s="653"/>
      <c r="E933" s="653"/>
      <c r="G933" s="653"/>
      <c r="H933" s="653"/>
    </row>
    <row r="934" spans="3:8">
      <c r="C934" s="653"/>
      <c r="E934" s="653"/>
      <c r="G934" s="653"/>
      <c r="H934" s="653"/>
    </row>
    <row r="935" spans="3:8">
      <c r="C935" s="653"/>
      <c r="E935" s="653"/>
      <c r="G935" s="653"/>
      <c r="H935" s="653"/>
    </row>
    <row r="936" spans="3:8">
      <c r="C936" s="653"/>
      <c r="E936" s="653"/>
      <c r="G936" s="653"/>
      <c r="H936" s="653"/>
    </row>
    <row r="937" spans="3:8">
      <c r="C937" s="653"/>
      <c r="E937" s="653"/>
      <c r="G937" s="653"/>
      <c r="H937" s="653"/>
    </row>
    <row r="938" spans="3:8">
      <c r="C938" s="653"/>
      <c r="E938" s="653"/>
      <c r="G938" s="653"/>
      <c r="H938" s="653"/>
    </row>
    <row r="939" spans="3:8">
      <c r="C939" s="653"/>
      <c r="E939" s="653"/>
      <c r="G939" s="653"/>
      <c r="H939" s="653"/>
    </row>
    <row r="940" spans="3:8">
      <c r="C940" s="653"/>
      <c r="E940" s="653"/>
      <c r="G940" s="653"/>
      <c r="H940" s="653"/>
    </row>
    <row r="941" spans="3:8">
      <c r="C941" s="653"/>
      <c r="E941" s="653"/>
      <c r="G941" s="653"/>
      <c r="H941" s="653"/>
    </row>
    <row r="942" spans="3:8">
      <c r="C942" s="653"/>
      <c r="E942" s="653"/>
      <c r="G942" s="653"/>
      <c r="H942" s="653"/>
    </row>
    <row r="943" spans="3:8">
      <c r="C943" s="653"/>
      <c r="E943" s="653"/>
      <c r="G943" s="653"/>
      <c r="H943" s="653"/>
    </row>
    <row r="944" spans="3:8">
      <c r="C944" s="653"/>
      <c r="E944" s="653"/>
      <c r="G944" s="653"/>
      <c r="H944" s="653"/>
    </row>
    <row r="945" spans="3:8">
      <c r="C945" s="653"/>
      <c r="E945" s="653"/>
      <c r="G945" s="653"/>
      <c r="H945" s="653"/>
    </row>
    <row r="946" spans="3:8">
      <c r="C946" s="653"/>
      <c r="E946" s="653"/>
      <c r="G946" s="653"/>
      <c r="H946" s="653"/>
    </row>
    <row r="947" spans="3:8">
      <c r="C947" s="653"/>
      <c r="E947" s="653"/>
      <c r="G947" s="653"/>
      <c r="H947" s="653"/>
    </row>
    <row r="948" spans="3:8">
      <c r="C948" s="653"/>
      <c r="E948" s="653"/>
      <c r="G948" s="653"/>
      <c r="H948" s="653"/>
    </row>
    <row r="949" spans="3:8">
      <c r="C949" s="653"/>
      <c r="E949" s="653"/>
      <c r="G949" s="653"/>
      <c r="H949" s="653"/>
    </row>
    <row r="950" spans="3:8">
      <c r="C950" s="653"/>
      <c r="E950" s="653"/>
      <c r="G950" s="653"/>
      <c r="H950" s="653"/>
    </row>
    <row r="951" spans="3:8">
      <c r="C951" s="653"/>
      <c r="E951" s="653"/>
      <c r="G951" s="653"/>
      <c r="H951" s="653"/>
    </row>
    <row r="952" spans="3:8">
      <c r="C952" s="653"/>
      <c r="E952" s="653"/>
      <c r="G952" s="653"/>
      <c r="H952" s="653"/>
    </row>
    <row r="953" spans="3:8">
      <c r="C953" s="653"/>
      <c r="E953" s="653"/>
      <c r="G953" s="653"/>
      <c r="H953" s="653"/>
    </row>
    <row r="954" spans="3:8">
      <c r="C954" s="653"/>
      <c r="E954" s="653"/>
      <c r="G954" s="653"/>
      <c r="H954" s="653"/>
    </row>
    <row r="955" spans="3:8">
      <c r="C955" s="653"/>
      <c r="E955" s="653"/>
      <c r="G955" s="653"/>
      <c r="H955" s="653"/>
    </row>
    <row r="956" spans="3:8">
      <c r="C956" s="653"/>
      <c r="E956" s="653"/>
      <c r="G956" s="653"/>
      <c r="H956" s="653"/>
    </row>
    <row r="957" spans="3:8">
      <c r="C957" s="653"/>
      <c r="E957" s="653"/>
      <c r="G957" s="653"/>
      <c r="H957" s="653"/>
    </row>
    <row r="958" spans="3:8">
      <c r="C958" s="653"/>
      <c r="E958" s="653"/>
      <c r="G958" s="653"/>
      <c r="H958" s="653"/>
    </row>
    <row r="959" spans="3:8">
      <c r="C959" s="653"/>
      <c r="E959" s="653"/>
      <c r="G959" s="653"/>
      <c r="H959" s="653"/>
    </row>
    <row r="960" spans="3:8">
      <c r="C960" s="653"/>
      <c r="E960" s="653"/>
      <c r="G960" s="653"/>
      <c r="H960" s="653"/>
    </row>
    <row r="961" spans="3:8">
      <c r="C961" s="653"/>
      <c r="E961" s="653"/>
      <c r="G961" s="653"/>
      <c r="H961" s="653"/>
    </row>
    <row r="962" spans="3:8">
      <c r="C962" s="653"/>
      <c r="E962" s="653"/>
      <c r="G962" s="653"/>
      <c r="H962" s="653"/>
    </row>
    <row r="963" spans="3:8">
      <c r="C963" s="653"/>
      <c r="E963" s="653"/>
      <c r="G963" s="653"/>
      <c r="H963" s="653"/>
    </row>
    <row r="964" spans="3:8">
      <c r="C964" s="653"/>
      <c r="E964" s="653"/>
      <c r="G964" s="653"/>
      <c r="H964" s="653"/>
    </row>
    <row r="965" spans="3:8">
      <c r="C965" s="653"/>
      <c r="E965" s="653"/>
      <c r="G965" s="653"/>
      <c r="H965" s="653"/>
    </row>
    <row r="966" spans="3:8">
      <c r="C966" s="653"/>
      <c r="E966" s="653"/>
      <c r="G966" s="653"/>
      <c r="H966" s="653"/>
    </row>
    <row r="967" spans="3:8">
      <c r="C967" s="653"/>
      <c r="E967" s="653"/>
      <c r="G967" s="653"/>
      <c r="H967" s="653"/>
    </row>
    <row r="968" spans="3:8">
      <c r="C968" s="653"/>
      <c r="E968" s="653"/>
      <c r="G968" s="653"/>
      <c r="H968" s="653"/>
    </row>
    <row r="969" spans="3:8">
      <c r="C969" s="653"/>
      <c r="E969" s="653"/>
      <c r="G969" s="653"/>
      <c r="H969" s="653"/>
    </row>
    <row r="970" spans="3:8">
      <c r="C970" s="653"/>
      <c r="E970" s="653"/>
      <c r="G970" s="653"/>
      <c r="H970" s="653"/>
    </row>
    <row r="971" spans="3:8">
      <c r="C971" s="653"/>
      <c r="E971" s="653"/>
      <c r="G971" s="653"/>
      <c r="H971" s="653"/>
    </row>
    <row r="972" spans="3:8">
      <c r="C972" s="653"/>
      <c r="E972" s="653"/>
      <c r="G972" s="653"/>
      <c r="H972" s="653"/>
    </row>
    <row r="973" spans="3:8">
      <c r="C973" s="653"/>
      <c r="E973" s="653"/>
      <c r="G973" s="653"/>
      <c r="H973" s="653"/>
    </row>
    <row r="974" spans="3:8">
      <c r="C974" s="653"/>
      <c r="E974" s="653"/>
      <c r="G974" s="653"/>
      <c r="H974" s="653"/>
    </row>
    <row r="975" spans="3:8">
      <c r="C975" s="653"/>
      <c r="E975" s="653"/>
      <c r="G975" s="653"/>
      <c r="H975" s="653"/>
    </row>
    <row r="976" spans="3:8">
      <c r="C976" s="653"/>
      <c r="E976" s="653"/>
      <c r="G976" s="653"/>
      <c r="H976" s="653"/>
    </row>
    <row r="977" spans="3:8">
      <c r="C977" s="653"/>
      <c r="E977" s="653"/>
      <c r="G977" s="653"/>
      <c r="H977" s="653"/>
    </row>
    <row r="978" spans="3:8">
      <c r="C978" s="653"/>
      <c r="E978" s="653"/>
      <c r="G978" s="653"/>
      <c r="H978" s="653"/>
    </row>
    <row r="979" spans="3:8">
      <c r="C979" s="653"/>
      <c r="E979" s="653"/>
      <c r="G979" s="653"/>
      <c r="H979" s="653"/>
    </row>
    <row r="980" spans="3:8">
      <c r="C980" s="653"/>
      <c r="E980" s="653"/>
      <c r="G980" s="653"/>
      <c r="H980" s="653"/>
    </row>
    <row r="981" spans="3:8">
      <c r="C981" s="653"/>
      <c r="E981" s="653"/>
      <c r="G981" s="653"/>
      <c r="H981" s="653"/>
    </row>
    <row r="982" spans="3:8">
      <c r="C982" s="653"/>
      <c r="E982" s="653"/>
      <c r="G982" s="653"/>
      <c r="H982" s="653"/>
    </row>
    <row r="983" spans="3:8">
      <c r="C983" s="653"/>
      <c r="E983" s="653"/>
      <c r="G983" s="653"/>
      <c r="H983" s="653"/>
    </row>
    <row r="984" spans="3:8">
      <c r="C984" s="653"/>
      <c r="E984" s="653"/>
      <c r="G984" s="653"/>
      <c r="H984" s="653"/>
    </row>
    <row r="985" spans="3:8">
      <c r="C985" s="653"/>
      <c r="E985" s="653"/>
      <c r="G985" s="653"/>
      <c r="H985" s="653"/>
    </row>
    <row r="986" spans="3:8">
      <c r="C986" s="653"/>
      <c r="E986" s="653"/>
      <c r="G986" s="653"/>
      <c r="H986" s="653"/>
    </row>
    <row r="987" spans="3:8">
      <c r="C987" s="653"/>
      <c r="E987" s="653"/>
      <c r="G987" s="653"/>
      <c r="H987" s="653"/>
    </row>
    <row r="988" spans="3:8">
      <c r="C988" s="653"/>
      <c r="E988" s="653"/>
      <c r="G988" s="653"/>
      <c r="H988" s="653"/>
    </row>
    <row r="989" spans="3:8">
      <c r="C989" s="653"/>
      <c r="E989" s="653"/>
      <c r="G989" s="653"/>
      <c r="H989" s="653"/>
    </row>
    <row r="990" spans="3:8">
      <c r="C990" s="653"/>
      <c r="E990" s="653"/>
      <c r="G990" s="653"/>
      <c r="H990" s="653"/>
    </row>
    <row r="991" spans="3:8">
      <c r="C991" s="653"/>
      <c r="E991" s="653"/>
      <c r="G991" s="653"/>
      <c r="H991" s="653"/>
    </row>
    <row r="992" spans="3:8">
      <c r="C992" s="653"/>
      <c r="E992" s="653"/>
      <c r="G992" s="653"/>
      <c r="H992" s="653"/>
    </row>
    <row r="993" spans="3:8">
      <c r="C993" s="653"/>
      <c r="E993" s="653"/>
      <c r="G993" s="653"/>
      <c r="H993" s="653"/>
    </row>
    <row r="994" spans="3:8">
      <c r="C994" s="653"/>
      <c r="E994" s="653"/>
      <c r="G994" s="653"/>
      <c r="H994" s="653"/>
    </row>
    <row r="995" spans="3:8">
      <c r="C995" s="653"/>
      <c r="E995" s="653"/>
      <c r="G995" s="653"/>
      <c r="H995" s="653"/>
    </row>
    <row r="996" spans="3:8">
      <c r="C996" s="653"/>
      <c r="E996" s="653"/>
      <c r="G996" s="653"/>
      <c r="H996" s="653"/>
    </row>
    <row r="997" spans="3:8">
      <c r="C997" s="653"/>
      <c r="E997" s="653"/>
      <c r="G997" s="653"/>
      <c r="H997" s="653"/>
    </row>
    <row r="998" spans="3:8">
      <c r="C998" s="653"/>
      <c r="E998" s="653"/>
      <c r="G998" s="653"/>
      <c r="H998" s="653"/>
    </row>
    <row r="999" spans="3:8">
      <c r="C999" s="653"/>
      <c r="E999" s="653"/>
      <c r="G999" s="653"/>
      <c r="H999" s="653"/>
    </row>
    <row r="1000" spans="3:8">
      <c r="C1000" s="653"/>
      <c r="E1000" s="653"/>
      <c r="G1000" s="653"/>
      <c r="H1000" s="653"/>
    </row>
    <row r="1001" spans="3:8">
      <c r="C1001" s="653"/>
      <c r="E1001" s="653"/>
      <c r="G1001" s="653"/>
      <c r="H1001" s="653"/>
    </row>
    <row r="1002" spans="3:8">
      <c r="C1002" s="653"/>
      <c r="E1002" s="653"/>
      <c r="G1002" s="653"/>
      <c r="H1002" s="653"/>
    </row>
    <row r="1003" spans="3:8">
      <c r="C1003" s="653"/>
      <c r="E1003" s="653"/>
      <c r="G1003" s="653"/>
      <c r="H1003" s="653"/>
    </row>
    <row r="1004" spans="3:8">
      <c r="C1004" s="653"/>
      <c r="E1004" s="653"/>
      <c r="G1004" s="653"/>
      <c r="H1004" s="653"/>
    </row>
    <row r="1005" spans="3:8">
      <c r="C1005" s="653"/>
      <c r="E1005" s="653"/>
      <c r="G1005" s="653"/>
      <c r="H1005" s="653"/>
    </row>
    <row r="1006" spans="3:8">
      <c r="C1006" s="653"/>
      <c r="E1006" s="653"/>
      <c r="G1006" s="653"/>
      <c r="H1006" s="653"/>
    </row>
    <row r="1007" spans="3:8">
      <c r="C1007" s="653"/>
      <c r="E1007" s="653"/>
      <c r="G1007" s="653"/>
      <c r="H1007" s="653"/>
    </row>
    <row r="1008" spans="3:8">
      <c r="C1008" s="653"/>
      <c r="E1008" s="653"/>
      <c r="G1008" s="653"/>
      <c r="H1008" s="653"/>
    </row>
    <row r="1009" spans="3:8">
      <c r="C1009" s="653"/>
      <c r="E1009" s="653"/>
      <c r="G1009" s="653"/>
      <c r="H1009" s="653"/>
    </row>
    <row r="1010" spans="3:8">
      <c r="C1010" s="653"/>
      <c r="E1010" s="653"/>
      <c r="G1010" s="653"/>
      <c r="H1010" s="653"/>
    </row>
    <row r="1011" spans="3:8">
      <c r="C1011" s="653"/>
      <c r="E1011" s="653"/>
      <c r="G1011" s="653"/>
      <c r="H1011" s="653"/>
    </row>
    <row r="1012" spans="3:8">
      <c r="C1012" s="653"/>
      <c r="E1012" s="653"/>
      <c r="G1012" s="653"/>
      <c r="H1012" s="653"/>
    </row>
    <row r="1013" spans="3:8">
      <c r="C1013" s="653"/>
      <c r="E1013" s="653"/>
      <c r="G1013" s="653"/>
      <c r="H1013" s="653"/>
    </row>
    <row r="1014" spans="3:8">
      <c r="C1014" s="653"/>
      <c r="E1014" s="653"/>
      <c r="G1014" s="653"/>
      <c r="H1014" s="653"/>
    </row>
    <row r="1015" spans="3:8">
      <c r="C1015" s="653"/>
      <c r="E1015" s="653"/>
      <c r="G1015" s="653"/>
      <c r="H1015" s="653"/>
    </row>
    <row r="1016" spans="3:8">
      <c r="C1016" s="653"/>
      <c r="E1016" s="653"/>
      <c r="G1016" s="653"/>
      <c r="H1016" s="653"/>
    </row>
    <row r="1017" spans="3:8">
      <c r="C1017" s="653"/>
      <c r="E1017" s="653"/>
      <c r="G1017" s="653"/>
      <c r="H1017" s="653"/>
    </row>
    <row r="1018" spans="3:8">
      <c r="C1018" s="653"/>
      <c r="E1018" s="653"/>
      <c r="G1018" s="653"/>
      <c r="H1018" s="653"/>
    </row>
    <row r="1019" spans="3:8">
      <c r="C1019" s="653"/>
      <c r="E1019" s="653"/>
      <c r="G1019" s="653"/>
      <c r="H1019" s="653"/>
    </row>
    <row r="1020" spans="3:8">
      <c r="C1020" s="653"/>
      <c r="E1020" s="653"/>
      <c r="G1020" s="653"/>
      <c r="H1020" s="653"/>
    </row>
    <row r="1021" spans="3:8">
      <c r="C1021" s="653"/>
      <c r="E1021" s="653"/>
      <c r="G1021" s="653"/>
      <c r="H1021" s="653"/>
    </row>
    <row r="1022" spans="3:8">
      <c r="C1022" s="653"/>
      <c r="E1022" s="653"/>
      <c r="G1022" s="653"/>
      <c r="H1022" s="653"/>
    </row>
    <row r="1023" spans="3:8">
      <c r="C1023" s="653"/>
      <c r="E1023" s="653"/>
      <c r="G1023" s="653"/>
      <c r="H1023" s="653"/>
    </row>
    <row r="1024" spans="3:8">
      <c r="C1024" s="653"/>
      <c r="E1024" s="653"/>
      <c r="G1024" s="653"/>
      <c r="H1024" s="653"/>
    </row>
    <row r="1025" spans="3:8">
      <c r="C1025" s="653"/>
      <c r="E1025" s="653"/>
      <c r="G1025" s="653"/>
      <c r="H1025" s="653"/>
    </row>
    <row r="1026" spans="3:8">
      <c r="C1026" s="653"/>
      <c r="E1026" s="653"/>
      <c r="G1026" s="653"/>
      <c r="H1026" s="653"/>
    </row>
    <row r="1027" spans="3:8">
      <c r="C1027" s="653"/>
      <c r="E1027" s="653"/>
      <c r="G1027" s="653"/>
      <c r="H1027" s="653"/>
    </row>
    <row r="1028" spans="3:8">
      <c r="C1028" s="653"/>
      <c r="E1028" s="653"/>
      <c r="G1028" s="653"/>
      <c r="H1028" s="653"/>
    </row>
    <row r="1029" spans="3:8">
      <c r="C1029" s="653"/>
      <c r="E1029" s="653"/>
      <c r="G1029" s="653"/>
      <c r="H1029" s="653"/>
    </row>
    <row r="1030" spans="3:8">
      <c r="C1030" s="653"/>
      <c r="E1030" s="653"/>
      <c r="G1030" s="653"/>
      <c r="H1030" s="653"/>
    </row>
    <row r="1031" spans="3:8">
      <c r="C1031" s="653"/>
      <c r="E1031" s="653"/>
      <c r="G1031" s="653"/>
      <c r="H1031" s="653"/>
    </row>
    <row r="1032" spans="3:8">
      <c r="C1032" s="653"/>
      <c r="E1032" s="653"/>
      <c r="G1032" s="653"/>
      <c r="H1032" s="653"/>
    </row>
    <row r="1033" spans="3:8">
      <c r="C1033" s="653"/>
      <c r="E1033" s="653"/>
      <c r="G1033" s="653"/>
      <c r="H1033" s="653"/>
    </row>
    <row r="1034" spans="3:8">
      <c r="C1034" s="653"/>
      <c r="E1034" s="653"/>
      <c r="G1034" s="653"/>
      <c r="H1034" s="653"/>
    </row>
    <row r="1035" spans="3:8">
      <c r="C1035" s="653"/>
      <c r="E1035" s="653"/>
      <c r="G1035" s="653"/>
      <c r="H1035" s="653"/>
    </row>
    <row r="1036" spans="3:8">
      <c r="C1036" s="653"/>
      <c r="E1036" s="653"/>
      <c r="G1036" s="653"/>
      <c r="H1036" s="653"/>
    </row>
    <row r="1037" spans="3:8">
      <c r="C1037" s="653"/>
      <c r="E1037" s="653"/>
      <c r="G1037" s="653"/>
      <c r="H1037" s="653"/>
    </row>
    <row r="1038" spans="3:8">
      <c r="C1038" s="653"/>
      <c r="E1038" s="653"/>
      <c r="G1038" s="653"/>
      <c r="H1038" s="653"/>
    </row>
    <row r="1039" spans="3:8">
      <c r="C1039" s="653"/>
      <c r="E1039" s="653"/>
      <c r="G1039" s="653"/>
      <c r="H1039" s="653"/>
    </row>
    <row r="1040" spans="3:8">
      <c r="C1040" s="653"/>
      <c r="E1040" s="653"/>
      <c r="G1040" s="653"/>
      <c r="H1040" s="653"/>
    </row>
    <row r="1041" spans="3:8">
      <c r="C1041" s="653"/>
      <c r="E1041" s="653"/>
      <c r="G1041" s="653"/>
      <c r="H1041" s="653"/>
    </row>
    <row r="1042" spans="3:8">
      <c r="C1042" s="653"/>
      <c r="E1042" s="653"/>
      <c r="G1042" s="653"/>
      <c r="H1042" s="653"/>
    </row>
    <row r="1043" spans="3:8">
      <c r="C1043" s="653"/>
      <c r="E1043" s="653"/>
      <c r="G1043" s="653"/>
      <c r="H1043" s="653"/>
    </row>
    <row r="1044" spans="3:8">
      <c r="C1044" s="653"/>
      <c r="E1044" s="653"/>
      <c r="G1044" s="653"/>
      <c r="H1044" s="653"/>
    </row>
    <row r="1045" spans="3:8">
      <c r="C1045" s="653"/>
      <c r="E1045" s="653"/>
      <c r="G1045" s="653"/>
      <c r="H1045" s="653"/>
    </row>
    <row r="1046" spans="3:8">
      <c r="C1046" s="653"/>
      <c r="E1046" s="653"/>
      <c r="G1046" s="653"/>
      <c r="H1046" s="653"/>
    </row>
    <row r="1047" spans="3:8">
      <c r="C1047" s="653"/>
      <c r="E1047" s="653"/>
      <c r="G1047" s="653"/>
      <c r="H1047" s="653"/>
    </row>
    <row r="1048" spans="3:8">
      <c r="C1048" s="653"/>
      <c r="E1048" s="653"/>
      <c r="G1048" s="653"/>
      <c r="H1048" s="653"/>
    </row>
    <row r="1049" spans="3:8">
      <c r="C1049" s="653"/>
      <c r="E1049" s="653"/>
      <c r="G1049" s="653"/>
      <c r="H1049" s="653"/>
    </row>
    <row r="1050" spans="3:8">
      <c r="C1050" s="653"/>
      <c r="E1050" s="653"/>
      <c r="G1050" s="653"/>
      <c r="H1050" s="653"/>
    </row>
    <row r="1051" spans="3:8">
      <c r="C1051" s="653"/>
      <c r="E1051" s="653"/>
      <c r="G1051" s="653"/>
      <c r="H1051" s="653"/>
    </row>
    <row r="1052" spans="3:8">
      <c r="C1052" s="653"/>
      <c r="E1052" s="653"/>
      <c r="G1052" s="653"/>
      <c r="H1052" s="653"/>
    </row>
    <row r="1053" spans="3:8">
      <c r="C1053" s="653"/>
      <c r="E1053" s="653"/>
      <c r="G1053" s="653"/>
      <c r="H1053" s="653"/>
    </row>
    <row r="1054" spans="3:8">
      <c r="C1054" s="653"/>
      <c r="E1054" s="653"/>
      <c r="G1054" s="653"/>
      <c r="H1054" s="653"/>
    </row>
    <row r="1055" spans="3:8">
      <c r="C1055" s="653"/>
      <c r="E1055" s="653"/>
      <c r="G1055" s="653"/>
      <c r="H1055" s="653"/>
    </row>
    <row r="1056" spans="3:8">
      <c r="C1056" s="653"/>
      <c r="E1056" s="653"/>
      <c r="G1056" s="653"/>
      <c r="H1056" s="653"/>
    </row>
    <row r="1057" spans="3:8">
      <c r="C1057" s="653"/>
      <c r="E1057" s="653"/>
      <c r="G1057" s="653"/>
      <c r="H1057" s="653"/>
    </row>
    <row r="1058" spans="3:8">
      <c r="C1058" s="653"/>
      <c r="E1058" s="653"/>
      <c r="G1058" s="653"/>
      <c r="H1058" s="653"/>
    </row>
    <row r="1059" spans="3:8">
      <c r="C1059" s="653"/>
      <c r="E1059" s="653"/>
      <c r="G1059" s="653"/>
      <c r="H1059" s="653"/>
    </row>
    <row r="1060" spans="3:8">
      <c r="C1060" s="653"/>
      <c r="E1060" s="653"/>
      <c r="G1060" s="653"/>
      <c r="H1060" s="653"/>
    </row>
    <row r="1061" spans="3:8">
      <c r="C1061" s="653"/>
      <c r="E1061" s="653"/>
      <c r="G1061" s="653"/>
      <c r="H1061" s="653"/>
    </row>
    <row r="1062" spans="3:8">
      <c r="C1062" s="653"/>
      <c r="E1062" s="653"/>
      <c r="G1062" s="653"/>
      <c r="H1062" s="653"/>
    </row>
    <row r="1063" spans="3:8">
      <c r="C1063" s="653"/>
      <c r="E1063" s="653"/>
      <c r="G1063" s="653"/>
      <c r="H1063" s="653"/>
    </row>
    <row r="1064" spans="3:8">
      <c r="C1064" s="653"/>
      <c r="E1064" s="653"/>
      <c r="G1064" s="653"/>
      <c r="H1064" s="653"/>
    </row>
    <row r="1065" spans="3:8">
      <c r="C1065" s="653"/>
      <c r="E1065" s="653"/>
      <c r="G1065" s="653"/>
      <c r="H1065" s="653"/>
    </row>
    <row r="1066" spans="3:8">
      <c r="C1066" s="653"/>
      <c r="E1066" s="653"/>
      <c r="G1066" s="653"/>
      <c r="H1066" s="653"/>
    </row>
    <row r="1067" spans="3:8">
      <c r="C1067" s="653"/>
      <c r="E1067" s="653"/>
      <c r="G1067" s="653"/>
      <c r="H1067" s="653"/>
    </row>
    <row r="1068" spans="3:8">
      <c r="C1068" s="653"/>
      <c r="E1068" s="653"/>
      <c r="G1068" s="653"/>
      <c r="H1068" s="653"/>
    </row>
    <row r="1069" spans="3:8">
      <c r="C1069" s="653"/>
      <c r="E1069" s="653"/>
      <c r="G1069" s="653"/>
      <c r="H1069" s="653"/>
    </row>
    <row r="1070" spans="3:8">
      <c r="C1070" s="653"/>
      <c r="E1070" s="653"/>
      <c r="G1070" s="653"/>
      <c r="H1070" s="653"/>
    </row>
    <row r="1071" spans="3:8">
      <c r="C1071" s="653"/>
      <c r="E1071" s="653"/>
      <c r="G1071" s="653"/>
      <c r="H1071" s="653"/>
    </row>
    <row r="1072" spans="3:8">
      <c r="C1072" s="653"/>
      <c r="E1072" s="653"/>
      <c r="G1072" s="653"/>
      <c r="H1072" s="653"/>
    </row>
    <row r="1073" spans="3:8">
      <c r="C1073" s="653"/>
      <c r="E1073" s="653"/>
      <c r="G1073" s="653"/>
      <c r="H1073" s="653"/>
    </row>
    <row r="1074" spans="3:8">
      <c r="C1074" s="653"/>
      <c r="E1074" s="653"/>
      <c r="G1074" s="653"/>
      <c r="H1074" s="653"/>
    </row>
    <row r="1075" spans="3:8">
      <c r="C1075" s="653"/>
      <c r="E1075" s="653"/>
      <c r="G1075" s="653"/>
      <c r="H1075" s="653"/>
    </row>
    <row r="1076" spans="3:8">
      <c r="C1076" s="653"/>
      <c r="E1076" s="653"/>
      <c r="G1076" s="653"/>
      <c r="H1076" s="653"/>
    </row>
    <row r="1077" spans="3:8">
      <c r="C1077" s="653"/>
      <c r="E1077" s="653"/>
      <c r="G1077" s="653"/>
      <c r="H1077" s="653"/>
    </row>
    <row r="1078" spans="3:8">
      <c r="C1078" s="653"/>
      <c r="E1078" s="653"/>
      <c r="G1078" s="653"/>
      <c r="H1078" s="653"/>
    </row>
    <row r="1079" spans="3:8">
      <c r="C1079" s="653"/>
      <c r="E1079" s="653"/>
      <c r="G1079" s="653"/>
      <c r="H1079" s="653"/>
    </row>
    <row r="1080" spans="3:8">
      <c r="C1080" s="653"/>
      <c r="E1080" s="653"/>
      <c r="G1080" s="653"/>
      <c r="H1080" s="653"/>
    </row>
    <row r="1081" spans="3:8">
      <c r="C1081" s="653"/>
      <c r="E1081" s="653"/>
      <c r="G1081" s="653"/>
      <c r="H1081" s="653"/>
    </row>
    <row r="1082" spans="3:8">
      <c r="C1082" s="653"/>
      <c r="E1082" s="653"/>
      <c r="G1082" s="653"/>
      <c r="H1082" s="653"/>
    </row>
    <row r="1083" spans="3:8">
      <c r="C1083" s="653"/>
      <c r="E1083" s="653"/>
      <c r="G1083" s="653"/>
      <c r="H1083" s="653"/>
    </row>
    <row r="1084" spans="3:8">
      <c r="C1084" s="653"/>
      <c r="E1084" s="653"/>
      <c r="G1084" s="653"/>
      <c r="H1084" s="653"/>
    </row>
    <row r="1085" spans="3:8">
      <c r="C1085" s="653"/>
      <c r="E1085" s="653"/>
      <c r="G1085" s="653"/>
      <c r="H1085" s="653"/>
    </row>
    <row r="1086" spans="3:8">
      <c r="C1086" s="653"/>
      <c r="E1086" s="653"/>
      <c r="G1086" s="653"/>
      <c r="H1086" s="653"/>
    </row>
    <row r="1087" spans="3:8">
      <c r="C1087" s="653"/>
      <c r="E1087" s="653"/>
      <c r="G1087" s="653"/>
      <c r="H1087" s="653"/>
    </row>
    <row r="1088" spans="3:8">
      <c r="C1088" s="653"/>
      <c r="E1088" s="653"/>
      <c r="G1088" s="653"/>
      <c r="H1088" s="653"/>
    </row>
    <row r="1089" spans="3:8">
      <c r="C1089" s="653"/>
      <c r="E1089" s="653"/>
      <c r="G1089" s="653"/>
      <c r="H1089" s="653"/>
    </row>
    <row r="1090" spans="3:8">
      <c r="C1090" s="653"/>
      <c r="E1090" s="653"/>
      <c r="G1090" s="653"/>
      <c r="H1090" s="653"/>
    </row>
    <row r="1091" spans="3:8">
      <c r="C1091" s="653"/>
      <c r="E1091" s="653"/>
      <c r="G1091" s="653"/>
      <c r="H1091" s="653"/>
    </row>
    <row r="1092" spans="3:8">
      <c r="C1092" s="653"/>
      <c r="E1092" s="653"/>
      <c r="G1092" s="653"/>
      <c r="H1092" s="653"/>
    </row>
    <row r="1093" spans="3:8">
      <c r="C1093" s="653"/>
      <c r="E1093" s="653"/>
      <c r="G1093" s="653"/>
      <c r="H1093" s="653"/>
    </row>
    <row r="1094" spans="3:8">
      <c r="C1094" s="653"/>
      <c r="E1094" s="653"/>
      <c r="G1094" s="653"/>
      <c r="H1094" s="653"/>
    </row>
    <row r="1095" spans="3:8">
      <c r="C1095" s="653"/>
      <c r="E1095" s="653"/>
      <c r="G1095" s="653"/>
      <c r="H1095" s="653"/>
    </row>
    <row r="1096" spans="3:8">
      <c r="C1096" s="653"/>
      <c r="E1096" s="653"/>
      <c r="G1096" s="653"/>
      <c r="H1096" s="653"/>
    </row>
    <row r="1097" spans="3:8">
      <c r="C1097" s="653"/>
      <c r="E1097" s="653"/>
      <c r="G1097" s="653"/>
      <c r="H1097" s="653"/>
    </row>
    <row r="1098" spans="3:8">
      <c r="C1098" s="653"/>
      <c r="E1098" s="653"/>
      <c r="G1098" s="653"/>
      <c r="H1098" s="653"/>
    </row>
    <row r="1099" spans="3:8">
      <c r="C1099" s="653"/>
      <c r="E1099" s="653"/>
      <c r="G1099" s="653"/>
      <c r="H1099" s="653"/>
    </row>
    <row r="1100" spans="3:8">
      <c r="C1100" s="653"/>
      <c r="E1100" s="653"/>
      <c r="G1100" s="653"/>
      <c r="H1100" s="653"/>
    </row>
    <row r="1101" spans="3:8">
      <c r="C1101" s="653"/>
      <c r="E1101" s="653"/>
      <c r="G1101" s="653"/>
      <c r="H1101" s="653"/>
    </row>
    <row r="1102" spans="3:8">
      <c r="C1102" s="653"/>
      <c r="E1102" s="653"/>
      <c r="G1102" s="653"/>
      <c r="H1102" s="653"/>
    </row>
    <row r="1103" spans="3:8">
      <c r="C1103" s="653"/>
      <c r="E1103" s="653"/>
      <c r="G1103" s="653"/>
      <c r="H1103" s="653"/>
    </row>
    <row r="1104" spans="3:8">
      <c r="C1104" s="653"/>
      <c r="E1104" s="653"/>
      <c r="G1104" s="653"/>
      <c r="H1104" s="653"/>
    </row>
    <row r="1105" spans="3:8">
      <c r="C1105" s="653"/>
      <c r="E1105" s="653"/>
      <c r="G1105" s="653"/>
      <c r="H1105" s="653"/>
    </row>
    <row r="1106" spans="3:8">
      <c r="C1106" s="653"/>
      <c r="E1106" s="653"/>
      <c r="G1106" s="653"/>
      <c r="H1106" s="653"/>
    </row>
    <row r="1107" spans="3:8">
      <c r="C1107" s="653"/>
      <c r="E1107" s="653"/>
      <c r="G1107" s="653"/>
      <c r="H1107" s="653"/>
    </row>
    <row r="1108" spans="3:8">
      <c r="C1108" s="653"/>
      <c r="E1108" s="653"/>
      <c r="G1108" s="653"/>
      <c r="H1108" s="653"/>
    </row>
    <row r="1109" spans="3:8">
      <c r="C1109" s="653"/>
      <c r="E1109" s="653"/>
      <c r="G1109" s="653"/>
      <c r="H1109" s="653"/>
    </row>
    <row r="1110" spans="3:8">
      <c r="C1110" s="653"/>
      <c r="E1110" s="653"/>
      <c r="G1110" s="653"/>
      <c r="H1110" s="653"/>
    </row>
    <row r="1111" spans="3:8">
      <c r="C1111" s="653"/>
      <c r="E1111" s="653"/>
      <c r="G1111" s="653"/>
      <c r="H1111" s="653"/>
    </row>
    <row r="1112" spans="3:8">
      <c r="C1112" s="653"/>
      <c r="E1112" s="653"/>
      <c r="G1112" s="653"/>
      <c r="H1112" s="653"/>
    </row>
    <row r="1113" spans="3:8">
      <c r="C1113" s="653"/>
      <c r="E1113" s="653"/>
      <c r="G1113" s="653"/>
      <c r="H1113" s="653"/>
    </row>
    <row r="1114" spans="3:8">
      <c r="C1114" s="653"/>
      <c r="E1114" s="653"/>
      <c r="G1114" s="653"/>
      <c r="H1114" s="653"/>
    </row>
    <row r="1115" spans="3:8">
      <c r="C1115" s="653"/>
      <c r="E1115" s="653"/>
      <c r="G1115" s="653"/>
      <c r="H1115" s="653"/>
    </row>
    <row r="1116" spans="3:8">
      <c r="C1116" s="653"/>
      <c r="E1116" s="653"/>
      <c r="G1116" s="653"/>
      <c r="H1116" s="653"/>
    </row>
    <row r="1117" spans="3:8">
      <c r="C1117" s="653"/>
      <c r="E1117" s="653"/>
      <c r="G1117" s="653"/>
      <c r="H1117" s="653"/>
    </row>
    <row r="1118" spans="3:8">
      <c r="C1118" s="653"/>
      <c r="E1118" s="653"/>
      <c r="G1118" s="653"/>
      <c r="H1118" s="653"/>
    </row>
    <row r="1119" spans="3:8">
      <c r="C1119" s="653"/>
      <c r="E1119" s="653"/>
      <c r="G1119" s="653"/>
      <c r="H1119" s="653"/>
    </row>
    <row r="1120" spans="3:8">
      <c r="C1120" s="653"/>
      <c r="E1120" s="653"/>
      <c r="G1120" s="653"/>
      <c r="H1120" s="653"/>
    </row>
    <row r="1121" spans="3:8">
      <c r="C1121" s="653"/>
      <c r="E1121" s="653"/>
      <c r="G1121" s="653"/>
      <c r="H1121" s="653"/>
    </row>
    <row r="1122" spans="3:8">
      <c r="C1122" s="653"/>
      <c r="E1122" s="653"/>
      <c r="G1122" s="653"/>
      <c r="H1122" s="653"/>
    </row>
    <row r="1123" spans="3:8">
      <c r="C1123" s="653"/>
      <c r="E1123" s="653"/>
      <c r="G1123" s="653"/>
      <c r="H1123" s="653"/>
    </row>
    <row r="1124" spans="3:8">
      <c r="C1124" s="653"/>
      <c r="E1124" s="653"/>
      <c r="G1124" s="653"/>
      <c r="H1124" s="653"/>
    </row>
    <row r="1125" spans="3:8">
      <c r="C1125" s="653"/>
      <c r="E1125" s="653"/>
      <c r="G1125" s="653"/>
      <c r="H1125" s="653"/>
    </row>
    <row r="1126" spans="3:8">
      <c r="C1126" s="653"/>
      <c r="E1126" s="653"/>
      <c r="G1126" s="653"/>
      <c r="H1126" s="653"/>
    </row>
    <row r="1127" spans="3:8">
      <c r="C1127" s="653"/>
      <c r="E1127" s="653"/>
      <c r="G1127" s="653"/>
      <c r="H1127" s="653"/>
    </row>
    <row r="1128" spans="3:8">
      <c r="C1128" s="653"/>
      <c r="E1128" s="653"/>
      <c r="G1128" s="653"/>
      <c r="H1128" s="653"/>
    </row>
    <row r="1129" spans="3:8">
      <c r="C1129" s="653"/>
      <c r="E1129" s="653"/>
      <c r="G1129" s="653"/>
      <c r="H1129" s="653"/>
    </row>
    <row r="1130" spans="3:8">
      <c r="C1130" s="653"/>
      <c r="E1130" s="653"/>
      <c r="G1130" s="653"/>
      <c r="H1130" s="653"/>
    </row>
    <row r="1131" spans="3:8">
      <c r="C1131" s="653"/>
      <c r="E1131" s="653"/>
      <c r="G1131" s="653"/>
      <c r="H1131" s="653"/>
    </row>
    <row r="1132" spans="3:8">
      <c r="C1132" s="653"/>
      <c r="E1132" s="653"/>
      <c r="G1132" s="653"/>
      <c r="H1132" s="653"/>
    </row>
    <row r="1133" spans="3:8">
      <c r="C1133" s="653"/>
      <c r="E1133" s="653"/>
      <c r="G1133" s="653"/>
      <c r="H1133" s="653"/>
    </row>
    <row r="1134" spans="3:8">
      <c r="C1134" s="653"/>
      <c r="E1134" s="653"/>
      <c r="G1134" s="653"/>
      <c r="H1134" s="653"/>
    </row>
    <row r="1135" spans="3:8">
      <c r="C1135" s="653"/>
      <c r="E1135" s="653"/>
      <c r="G1135" s="653"/>
      <c r="H1135" s="653"/>
    </row>
    <row r="1136" spans="3:8">
      <c r="C1136" s="653"/>
      <c r="E1136" s="653"/>
      <c r="G1136" s="653"/>
      <c r="H1136" s="653"/>
    </row>
    <row r="1137" spans="3:8">
      <c r="C1137" s="653"/>
      <c r="E1137" s="653"/>
      <c r="G1137" s="653"/>
      <c r="H1137" s="653"/>
    </row>
    <row r="1138" spans="3:8">
      <c r="C1138" s="653"/>
      <c r="E1138" s="653"/>
      <c r="G1138" s="653"/>
      <c r="H1138" s="653"/>
    </row>
    <row r="1139" spans="3:8">
      <c r="C1139" s="653"/>
      <c r="E1139" s="653"/>
      <c r="G1139" s="653"/>
      <c r="H1139" s="653"/>
    </row>
    <row r="1140" spans="3:8">
      <c r="C1140" s="653"/>
      <c r="E1140" s="653"/>
      <c r="G1140" s="653"/>
      <c r="H1140" s="653"/>
    </row>
    <row r="1141" spans="3:8">
      <c r="C1141" s="653"/>
      <c r="E1141" s="653"/>
      <c r="G1141" s="653"/>
      <c r="H1141" s="653"/>
    </row>
    <row r="1142" spans="3:8">
      <c r="C1142" s="653"/>
      <c r="E1142" s="653"/>
      <c r="G1142" s="653"/>
      <c r="H1142" s="653"/>
    </row>
    <row r="1143" spans="3:8">
      <c r="C1143" s="653"/>
      <c r="E1143" s="653"/>
      <c r="G1143" s="653"/>
      <c r="H1143" s="653"/>
    </row>
    <row r="1144" spans="3:8">
      <c r="C1144" s="653"/>
      <c r="E1144" s="653"/>
      <c r="G1144" s="653"/>
      <c r="H1144" s="653"/>
    </row>
    <row r="1145" spans="3:8">
      <c r="C1145" s="653"/>
      <c r="E1145" s="653"/>
      <c r="G1145" s="653"/>
      <c r="H1145" s="653"/>
    </row>
    <row r="1146" spans="3:8">
      <c r="C1146" s="653"/>
      <c r="E1146" s="653"/>
      <c r="G1146" s="653"/>
      <c r="H1146" s="653"/>
    </row>
    <row r="1147" spans="3:8">
      <c r="C1147" s="653"/>
      <c r="E1147" s="653"/>
      <c r="G1147" s="653"/>
      <c r="H1147" s="653"/>
    </row>
    <row r="1148" spans="3:8">
      <c r="C1148" s="653"/>
      <c r="E1148" s="653"/>
      <c r="G1148" s="653"/>
      <c r="H1148" s="653"/>
    </row>
    <row r="1149" spans="3:8">
      <c r="C1149" s="653"/>
      <c r="E1149" s="653"/>
      <c r="G1149" s="653"/>
      <c r="H1149" s="653"/>
    </row>
    <row r="1150" spans="3:8">
      <c r="C1150" s="653"/>
      <c r="E1150" s="653"/>
      <c r="G1150" s="653"/>
      <c r="H1150" s="653"/>
    </row>
    <row r="1151" spans="3:8">
      <c r="C1151" s="653"/>
      <c r="E1151" s="653"/>
      <c r="G1151" s="653"/>
      <c r="H1151" s="653"/>
    </row>
    <row r="1152" spans="3:8">
      <c r="C1152" s="653"/>
      <c r="E1152" s="653"/>
      <c r="G1152" s="653"/>
      <c r="H1152" s="653"/>
    </row>
    <row r="1153" spans="3:8">
      <c r="C1153" s="653"/>
      <c r="E1153" s="653"/>
      <c r="G1153" s="653"/>
      <c r="H1153" s="653"/>
    </row>
    <row r="1154" spans="3:8">
      <c r="C1154" s="653"/>
      <c r="E1154" s="653"/>
      <c r="G1154" s="653"/>
      <c r="H1154" s="653"/>
    </row>
    <row r="1155" spans="3:8">
      <c r="C1155" s="653"/>
      <c r="E1155" s="653"/>
      <c r="G1155" s="653"/>
      <c r="H1155" s="653"/>
    </row>
    <row r="1156" spans="3:8">
      <c r="C1156" s="653"/>
      <c r="E1156" s="653"/>
      <c r="G1156" s="653"/>
      <c r="H1156" s="653"/>
    </row>
    <row r="1157" spans="3:8">
      <c r="C1157" s="653"/>
      <c r="E1157" s="653"/>
      <c r="G1157" s="653"/>
      <c r="H1157" s="653"/>
    </row>
    <row r="1158" spans="3:8">
      <c r="C1158" s="653"/>
      <c r="E1158" s="653"/>
      <c r="G1158" s="653"/>
      <c r="H1158" s="653"/>
    </row>
    <row r="1159" spans="3:8">
      <c r="C1159" s="653"/>
      <c r="E1159" s="653"/>
      <c r="G1159" s="653"/>
      <c r="H1159" s="653"/>
    </row>
    <row r="1160" spans="3:8">
      <c r="C1160" s="653"/>
      <c r="E1160" s="653"/>
      <c r="G1160" s="653"/>
      <c r="H1160" s="653"/>
    </row>
    <row r="1161" spans="3:8">
      <c r="C1161" s="653"/>
      <c r="E1161" s="653"/>
      <c r="G1161" s="653"/>
      <c r="H1161" s="653"/>
    </row>
    <row r="1162" spans="3:8">
      <c r="C1162" s="653"/>
      <c r="E1162" s="653"/>
      <c r="G1162" s="653"/>
      <c r="H1162" s="653"/>
    </row>
    <row r="1163" spans="3:8">
      <c r="C1163" s="653"/>
      <c r="E1163" s="653"/>
      <c r="G1163" s="653"/>
      <c r="H1163" s="653"/>
    </row>
    <row r="1164" spans="3:8">
      <c r="C1164" s="653"/>
      <c r="E1164" s="653"/>
      <c r="G1164" s="653"/>
      <c r="H1164" s="653"/>
    </row>
    <row r="1165" spans="3:8">
      <c r="C1165" s="653"/>
      <c r="E1165" s="653"/>
      <c r="G1165" s="653"/>
      <c r="H1165" s="653"/>
    </row>
    <row r="1166" spans="3:8">
      <c r="C1166" s="653"/>
      <c r="E1166" s="653"/>
      <c r="G1166" s="653"/>
      <c r="H1166" s="653"/>
    </row>
    <row r="1167" spans="3:8">
      <c r="C1167" s="653"/>
      <c r="E1167" s="653"/>
      <c r="G1167" s="653"/>
      <c r="H1167" s="653"/>
    </row>
    <row r="1168" spans="3:8">
      <c r="C1168" s="653"/>
      <c r="E1168" s="653"/>
      <c r="G1168" s="653"/>
      <c r="H1168" s="653"/>
    </row>
    <row r="1169" spans="3:8">
      <c r="C1169" s="653"/>
      <c r="E1169" s="653"/>
      <c r="G1169" s="653"/>
      <c r="H1169" s="653"/>
    </row>
    <row r="1170" spans="3:8">
      <c r="C1170" s="653"/>
      <c r="E1170" s="653"/>
      <c r="G1170" s="653"/>
      <c r="H1170" s="653"/>
    </row>
    <row r="1171" spans="3:8">
      <c r="C1171" s="653"/>
      <c r="E1171" s="653"/>
      <c r="G1171" s="653"/>
      <c r="H1171" s="653"/>
    </row>
    <row r="1172" spans="3:8">
      <c r="C1172" s="653"/>
      <c r="E1172" s="653"/>
      <c r="G1172" s="653"/>
      <c r="H1172" s="653"/>
    </row>
    <row r="1173" spans="3:8">
      <c r="C1173" s="653"/>
      <c r="E1173" s="653"/>
      <c r="G1173" s="653"/>
      <c r="H1173" s="653"/>
    </row>
    <row r="1174" spans="3:8">
      <c r="C1174" s="653"/>
      <c r="E1174" s="653"/>
      <c r="G1174" s="653"/>
      <c r="H1174" s="653"/>
    </row>
    <row r="1175" spans="3:8">
      <c r="C1175" s="653"/>
      <c r="E1175" s="653"/>
      <c r="G1175" s="653"/>
      <c r="H1175" s="653"/>
    </row>
    <row r="1176" spans="3:8">
      <c r="C1176" s="653"/>
      <c r="E1176" s="653"/>
      <c r="G1176" s="653"/>
      <c r="H1176" s="653"/>
    </row>
    <row r="1177" spans="3:8">
      <c r="C1177" s="653"/>
      <c r="E1177" s="653"/>
      <c r="G1177" s="653"/>
      <c r="H1177" s="653"/>
    </row>
    <row r="1178" spans="3:8">
      <c r="C1178" s="653"/>
      <c r="E1178" s="653"/>
      <c r="G1178" s="653"/>
      <c r="H1178" s="653"/>
    </row>
    <row r="1179" spans="3:8">
      <c r="C1179" s="653"/>
      <c r="E1179" s="653"/>
      <c r="G1179" s="653"/>
      <c r="H1179" s="653"/>
    </row>
    <row r="1180" spans="3:8">
      <c r="C1180" s="653"/>
      <c r="E1180" s="653"/>
      <c r="G1180" s="653"/>
      <c r="H1180" s="653"/>
    </row>
    <row r="1181" spans="3:8">
      <c r="C1181" s="653"/>
      <c r="E1181" s="653"/>
      <c r="G1181" s="653"/>
      <c r="H1181" s="653"/>
    </row>
    <row r="1182" spans="3:8">
      <c r="C1182" s="653"/>
      <c r="E1182" s="653"/>
      <c r="G1182" s="653"/>
      <c r="H1182" s="653"/>
    </row>
    <row r="1183" spans="3:8">
      <c r="C1183" s="653"/>
      <c r="E1183" s="653"/>
      <c r="G1183" s="653"/>
      <c r="H1183" s="653"/>
    </row>
    <row r="1184" spans="3:8">
      <c r="C1184" s="653"/>
      <c r="E1184" s="653"/>
      <c r="G1184" s="653"/>
      <c r="H1184" s="653"/>
    </row>
    <row r="1185" spans="3:8">
      <c r="C1185" s="653"/>
      <c r="E1185" s="653"/>
      <c r="G1185" s="653"/>
      <c r="H1185" s="653"/>
    </row>
    <row r="1186" spans="3:8">
      <c r="C1186" s="653"/>
      <c r="E1186" s="653"/>
      <c r="G1186" s="653"/>
      <c r="H1186" s="653"/>
    </row>
    <row r="1187" spans="3:8">
      <c r="C1187" s="653"/>
      <c r="E1187" s="653"/>
      <c r="G1187" s="653"/>
      <c r="H1187" s="653"/>
    </row>
    <row r="1188" spans="3:8">
      <c r="C1188" s="653"/>
      <c r="E1188" s="653"/>
      <c r="G1188" s="653"/>
      <c r="H1188" s="653"/>
    </row>
    <row r="1189" spans="3:8">
      <c r="C1189" s="653"/>
      <c r="E1189" s="653"/>
      <c r="G1189" s="653"/>
      <c r="H1189" s="653"/>
    </row>
    <row r="1190" spans="3:8">
      <c r="C1190" s="653"/>
      <c r="E1190" s="653"/>
      <c r="G1190" s="653"/>
      <c r="H1190" s="653"/>
    </row>
    <row r="1191" spans="3:8">
      <c r="C1191" s="653"/>
      <c r="E1191" s="653"/>
      <c r="G1191" s="653"/>
      <c r="H1191" s="653"/>
    </row>
    <row r="1192" spans="3:8">
      <c r="C1192" s="653"/>
      <c r="E1192" s="653"/>
      <c r="G1192" s="653"/>
      <c r="H1192" s="653"/>
    </row>
    <row r="1193" spans="3:8">
      <c r="C1193" s="653"/>
      <c r="E1193" s="653"/>
      <c r="G1193" s="653"/>
      <c r="H1193" s="653"/>
    </row>
    <row r="1194" spans="3:8">
      <c r="C1194" s="653"/>
      <c r="E1194" s="653"/>
      <c r="G1194" s="653"/>
      <c r="H1194" s="653"/>
    </row>
    <row r="1195" spans="3:8">
      <c r="C1195" s="653"/>
      <c r="E1195" s="653"/>
      <c r="G1195" s="653"/>
      <c r="H1195" s="653"/>
    </row>
    <row r="1196" spans="3:8">
      <c r="C1196" s="653"/>
      <c r="E1196" s="653"/>
      <c r="G1196" s="653"/>
      <c r="H1196" s="653"/>
    </row>
    <row r="1197" spans="3:8">
      <c r="C1197" s="653"/>
      <c r="E1197" s="653"/>
      <c r="G1197" s="653"/>
      <c r="H1197" s="653"/>
    </row>
    <row r="1198" spans="3:8">
      <c r="C1198" s="653"/>
      <c r="E1198" s="653"/>
      <c r="G1198" s="653"/>
      <c r="H1198" s="653"/>
    </row>
    <row r="1199" spans="3:8">
      <c r="C1199" s="653"/>
      <c r="E1199" s="653"/>
      <c r="G1199" s="653"/>
      <c r="H1199" s="653"/>
    </row>
    <row r="1200" spans="3:8">
      <c r="C1200" s="653"/>
      <c r="E1200" s="653"/>
      <c r="G1200" s="653"/>
      <c r="H1200" s="653"/>
    </row>
    <row r="1201" spans="3:8">
      <c r="C1201" s="653"/>
      <c r="E1201" s="653"/>
      <c r="G1201" s="653"/>
      <c r="H1201" s="653"/>
    </row>
    <row r="1202" spans="3:8">
      <c r="C1202" s="653"/>
      <c r="E1202" s="653"/>
      <c r="G1202" s="653"/>
      <c r="H1202" s="653"/>
    </row>
    <row r="1203" spans="3:8">
      <c r="C1203" s="653"/>
      <c r="E1203" s="653"/>
      <c r="G1203" s="653"/>
      <c r="H1203" s="653"/>
    </row>
    <row r="1204" spans="3:8">
      <c r="C1204" s="653"/>
      <c r="E1204" s="653"/>
      <c r="G1204" s="653"/>
      <c r="H1204" s="653"/>
    </row>
    <row r="1205" spans="3:8">
      <c r="C1205" s="653"/>
      <c r="E1205" s="653"/>
      <c r="G1205" s="653"/>
      <c r="H1205" s="653"/>
    </row>
    <row r="1206" spans="3:8">
      <c r="C1206" s="653"/>
      <c r="E1206" s="653"/>
      <c r="G1206" s="653"/>
      <c r="H1206" s="653"/>
    </row>
    <row r="1207" spans="3:8">
      <c r="C1207" s="653"/>
      <c r="E1207" s="653"/>
      <c r="G1207" s="653"/>
      <c r="H1207" s="653"/>
    </row>
    <row r="1208" spans="3:8">
      <c r="C1208" s="653"/>
      <c r="E1208" s="653"/>
      <c r="G1208" s="653"/>
      <c r="H1208" s="653"/>
    </row>
    <row r="1209" spans="3:8">
      <c r="C1209" s="653"/>
      <c r="E1209" s="653"/>
      <c r="G1209" s="653"/>
      <c r="H1209" s="653"/>
    </row>
    <row r="1210" spans="3:8">
      <c r="C1210" s="653"/>
      <c r="E1210" s="653"/>
      <c r="G1210" s="653"/>
      <c r="H1210" s="653"/>
    </row>
    <row r="1211" spans="3:8">
      <c r="C1211" s="653"/>
      <c r="E1211" s="653"/>
      <c r="G1211" s="653"/>
      <c r="H1211" s="653"/>
    </row>
    <row r="1212" spans="3:8">
      <c r="C1212" s="653"/>
      <c r="E1212" s="653"/>
      <c r="G1212" s="653"/>
      <c r="H1212" s="653"/>
    </row>
    <row r="1213" spans="3:8">
      <c r="C1213" s="653"/>
      <c r="E1213" s="653"/>
      <c r="G1213" s="653"/>
      <c r="H1213" s="653"/>
    </row>
    <row r="1214" spans="3:8">
      <c r="C1214" s="653"/>
      <c r="E1214" s="653"/>
      <c r="G1214" s="653"/>
      <c r="H1214" s="653"/>
    </row>
    <row r="1215" spans="3:8">
      <c r="C1215" s="653"/>
      <c r="E1215" s="653"/>
      <c r="G1215" s="653"/>
      <c r="H1215" s="653"/>
    </row>
    <row r="1216" spans="3:8">
      <c r="C1216" s="653"/>
      <c r="E1216" s="653"/>
      <c r="G1216" s="653"/>
      <c r="H1216" s="653"/>
    </row>
    <row r="1217" spans="3:8">
      <c r="C1217" s="653"/>
      <c r="E1217" s="653"/>
      <c r="G1217" s="653"/>
      <c r="H1217" s="653"/>
    </row>
    <row r="1218" spans="3:8">
      <c r="C1218" s="653"/>
      <c r="E1218" s="653"/>
      <c r="G1218" s="653"/>
      <c r="H1218" s="653"/>
    </row>
    <row r="1219" spans="3:8">
      <c r="C1219" s="653"/>
      <c r="E1219" s="653"/>
      <c r="G1219" s="653"/>
      <c r="H1219" s="653"/>
    </row>
    <row r="1220" spans="3:8">
      <c r="C1220" s="653"/>
      <c r="E1220" s="653"/>
      <c r="G1220" s="653"/>
      <c r="H1220" s="653"/>
    </row>
    <row r="1221" spans="3:8">
      <c r="C1221" s="653"/>
      <c r="E1221" s="653"/>
      <c r="G1221" s="653"/>
      <c r="H1221" s="653"/>
    </row>
    <row r="1222" spans="3:8">
      <c r="C1222" s="653"/>
      <c r="E1222" s="653"/>
      <c r="G1222" s="653"/>
      <c r="H1222" s="653"/>
    </row>
    <row r="1223" spans="3:8">
      <c r="C1223" s="653"/>
      <c r="E1223" s="653"/>
      <c r="G1223" s="653"/>
      <c r="H1223" s="653"/>
    </row>
    <row r="1224" spans="3:8">
      <c r="C1224" s="653"/>
      <c r="E1224" s="653"/>
      <c r="G1224" s="653"/>
      <c r="H1224" s="653"/>
    </row>
    <row r="1225" spans="3:8">
      <c r="C1225" s="653"/>
      <c r="E1225" s="653"/>
      <c r="G1225" s="653"/>
      <c r="H1225" s="653"/>
    </row>
    <row r="1226" spans="3:8">
      <c r="C1226" s="653"/>
      <c r="E1226" s="653"/>
      <c r="G1226" s="653"/>
      <c r="H1226" s="653"/>
    </row>
    <row r="1227" spans="3:8">
      <c r="C1227" s="653"/>
      <c r="E1227" s="653"/>
      <c r="G1227" s="653"/>
      <c r="H1227" s="653"/>
    </row>
    <row r="1228" spans="3:8">
      <c r="C1228" s="653"/>
      <c r="E1228" s="653"/>
      <c r="G1228" s="653"/>
      <c r="H1228" s="653"/>
    </row>
    <row r="1229" spans="3:8">
      <c r="C1229" s="653"/>
      <c r="E1229" s="653"/>
      <c r="G1229" s="653"/>
      <c r="H1229" s="653"/>
    </row>
    <row r="1230" spans="3:8">
      <c r="C1230" s="653"/>
      <c r="E1230" s="653"/>
      <c r="G1230" s="653"/>
      <c r="H1230" s="653"/>
    </row>
    <row r="1231" spans="3:8">
      <c r="C1231" s="653"/>
      <c r="E1231" s="653"/>
      <c r="G1231" s="653"/>
      <c r="H1231" s="653"/>
    </row>
    <row r="1232" spans="3:8">
      <c r="C1232" s="653"/>
      <c r="E1232" s="653"/>
      <c r="G1232" s="653"/>
      <c r="H1232" s="653"/>
    </row>
    <row r="1233" spans="3:8">
      <c r="C1233" s="653"/>
      <c r="E1233" s="653"/>
      <c r="G1233" s="653"/>
      <c r="H1233" s="653"/>
    </row>
    <row r="1234" spans="3:8">
      <c r="C1234" s="653"/>
      <c r="E1234" s="653"/>
      <c r="G1234" s="653"/>
      <c r="H1234" s="653"/>
    </row>
    <row r="1235" spans="3:8">
      <c r="C1235" s="653"/>
      <c r="E1235" s="653"/>
      <c r="G1235" s="653"/>
      <c r="H1235" s="653"/>
    </row>
    <row r="1236" spans="3:8">
      <c r="C1236" s="653"/>
      <c r="E1236" s="653"/>
      <c r="G1236" s="653"/>
      <c r="H1236" s="653"/>
    </row>
    <row r="1237" spans="3:8">
      <c r="C1237" s="653"/>
      <c r="E1237" s="653"/>
      <c r="G1237" s="653"/>
      <c r="H1237" s="653"/>
    </row>
    <row r="1238" spans="3:8">
      <c r="C1238" s="653"/>
      <c r="E1238" s="653"/>
      <c r="G1238" s="653"/>
      <c r="H1238" s="653"/>
    </row>
    <row r="1239" spans="3:8">
      <c r="C1239" s="653"/>
      <c r="E1239" s="653"/>
      <c r="G1239" s="653"/>
      <c r="H1239" s="653"/>
    </row>
    <row r="1240" spans="3:8">
      <c r="C1240" s="653"/>
      <c r="E1240" s="653"/>
      <c r="G1240" s="653"/>
      <c r="H1240" s="653"/>
    </row>
    <row r="1241" spans="3:8">
      <c r="C1241" s="653"/>
      <c r="E1241" s="653"/>
      <c r="G1241" s="653"/>
      <c r="H1241" s="653"/>
    </row>
    <row r="1242" spans="3:8">
      <c r="C1242" s="653"/>
      <c r="E1242" s="653"/>
      <c r="G1242" s="653"/>
      <c r="H1242" s="653"/>
    </row>
    <row r="1243" spans="3:8">
      <c r="C1243" s="653"/>
      <c r="E1243" s="653"/>
      <c r="G1243" s="653"/>
      <c r="H1243" s="653"/>
    </row>
    <row r="1244" spans="3:8">
      <c r="C1244" s="653"/>
      <c r="E1244" s="653"/>
      <c r="G1244" s="653"/>
      <c r="H1244" s="653"/>
    </row>
    <row r="1245" spans="3:8">
      <c r="C1245" s="653"/>
      <c r="E1245" s="653"/>
      <c r="G1245" s="653"/>
      <c r="H1245" s="653"/>
    </row>
    <row r="1246" spans="3:8">
      <c r="C1246" s="653"/>
      <c r="E1246" s="653"/>
      <c r="G1246" s="653"/>
      <c r="H1246" s="653"/>
    </row>
    <row r="1247" spans="3:8">
      <c r="C1247" s="653"/>
      <c r="E1247" s="653"/>
      <c r="G1247" s="653"/>
      <c r="H1247" s="653"/>
    </row>
    <row r="1248" spans="3:8">
      <c r="C1248" s="653"/>
      <c r="E1248" s="653"/>
      <c r="G1248" s="653"/>
      <c r="H1248" s="653"/>
    </row>
    <row r="1249" spans="3:8">
      <c r="C1249" s="653"/>
      <c r="E1249" s="653"/>
      <c r="G1249" s="653"/>
      <c r="H1249" s="653"/>
    </row>
    <row r="1250" spans="3:8">
      <c r="C1250" s="653"/>
      <c r="E1250" s="653"/>
      <c r="G1250" s="653"/>
      <c r="H1250" s="653"/>
    </row>
    <row r="1251" spans="3:8">
      <c r="C1251" s="653"/>
      <c r="E1251" s="653"/>
      <c r="G1251" s="653"/>
      <c r="H1251" s="653"/>
    </row>
    <row r="1252" spans="3:8">
      <c r="C1252" s="653"/>
      <c r="E1252" s="653"/>
      <c r="G1252" s="653"/>
      <c r="H1252" s="653"/>
    </row>
    <row r="1253" spans="3:8">
      <c r="C1253" s="653"/>
      <c r="E1253" s="653"/>
      <c r="G1253" s="653"/>
      <c r="H1253" s="653"/>
    </row>
    <row r="1254" spans="3:8">
      <c r="C1254" s="653"/>
      <c r="E1254" s="653"/>
      <c r="G1254" s="653"/>
      <c r="H1254" s="653"/>
    </row>
    <row r="1255" spans="3:8">
      <c r="C1255" s="653"/>
      <c r="E1255" s="653"/>
      <c r="G1255" s="653"/>
      <c r="H1255" s="653"/>
    </row>
    <row r="1256" spans="3:8">
      <c r="C1256" s="653"/>
      <c r="E1256" s="653"/>
      <c r="G1256" s="653"/>
      <c r="H1256" s="653"/>
    </row>
    <row r="1257" spans="3:8">
      <c r="C1257" s="653"/>
      <c r="E1257" s="653"/>
      <c r="G1257" s="653"/>
      <c r="H1257" s="653"/>
    </row>
    <row r="1258" spans="3:8">
      <c r="C1258" s="653"/>
      <c r="E1258" s="653"/>
      <c r="G1258" s="653"/>
      <c r="H1258" s="653"/>
    </row>
    <row r="1259" spans="3:8">
      <c r="C1259" s="653"/>
      <c r="E1259" s="653"/>
      <c r="G1259" s="653"/>
      <c r="H1259" s="653"/>
    </row>
    <row r="1260" spans="3:8">
      <c r="C1260" s="653"/>
      <c r="E1260" s="653"/>
      <c r="G1260" s="653"/>
      <c r="H1260" s="653"/>
    </row>
    <row r="1261" spans="3:8">
      <c r="C1261" s="653"/>
      <c r="E1261" s="653"/>
      <c r="G1261" s="653"/>
      <c r="H1261" s="653"/>
    </row>
    <row r="1262" spans="3:8">
      <c r="C1262" s="653"/>
      <c r="E1262" s="653"/>
      <c r="G1262" s="653"/>
      <c r="H1262" s="653"/>
    </row>
    <row r="1263" spans="3:8">
      <c r="C1263" s="653"/>
      <c r="E1263" s="653"/>
      <c r="G1263" s="653"/>
      <c r="H1263" s="653"/>
    </row>
    <row r="1264" spans="3:8">
      <c r="C1264" s="653"/>
      <c r="E1264" s="653"/>
      <c r="G1264" s="653"/>
      <c r="H1264" s="653"/>
    </row>
    <row r="1265" spans="3:8">
      <c r="C1265" s="653"/>
      <c r="E1265" s="653"/>
      <c r="G1265" s="653"/>
      <c r="H1265" s="653"/>
    </row>
    <row r="1266" spans="3:8">
      <c r="C1266" s="653"/>
      <c r="E1266" s="653"/>
      <c r="G1266" s="653"/>
      <c r="H1266" s="653"/>
    </row>
    <row r="1267" spans="3:8">
      <c r="C1267" s="653"/>
      <c r="E1267" s="653"/>
      <c r="G1267" s="653"/>
      <c r="H1267" s="653"/>
    </row>
    <row r="1268" spans="3:8">
      <c r="C1268" s="653"/>
      <c r="E1268" s="653"/>
      <c r="G1268" s="653"/>
      <c r="H1268" s="653"/>
    </row>
    <row r="1269" spans="3:8">
      <c r="C1269" s="653"/>
      <c r="E1269" s="653"/>
      <c r="G1269" s="653"/>
      <c r="H1269" s="653"/>
    </row>
    <row r="1270" spans="3:8">
      <c r="C1270" s="653"/>
      <c r="E1270" s="653"/>
      <c r="G1270" s="653"/>
      <c r="H1270" s="653"/>
    </row>
    <row r="1271" spans="3:8">
      <c r="C1271" s="653"/>
      <c r="E1271" s="653"/>
      <c r="G1271" s="653"/>
      <c r="H1271" s="653"/>
    </row>
    <row r="1272" spans="3:8">
      <c r="C1272" s="653"/>
      <c r="E1272" s="653"/>
      <c r="G1272" s="653"/>
      <c r="H1272" s="653"/>
    </row>
    <row r="1273" spans="3:8">
      <c r="C1273" s="653"/>
      <c r="E1273" s="653"/>
      <c r="G1273" s="653"/>
      <c r="H1273" s="653"/>
    </row>
    <row r="1274" spans="3:8">
      <c r="C1274" s="653"/>
      <c r="E1274" s="653"/>
      <c r="G1274" s="653"/>
      <c r="H1274" s="653"/>
    </row>
    <row r="1275" spans="3:8">
      <c r="C1275" s="653"/>
      <c r="E1275" s="653"/>
      <c r="G1275" s="653"/>
      <c r="H1275" s="653"/>
    </row>
    <row r="1276" spans="3:8">
      <c r="C1276" s="653"/>
      <c r="E1276" s="653"/>
      <c r="G1276" s="653"/>
      <c r="H1276" s="653"/>
    </row>
    <row r="1277" spans="3:8">
      <c r="C1277" s="653"/>
      <c r="E1277" s="653"/>
      <c r="G1277" s="653"/>
      <c r="H1277" s="653"/>
    </row>
    <row r="1278" spans="3:8">
      <c r="C1278" s="653"/>
      <c r="E1278" s="653"/>
      <c r="G1278" s="653"/>
      <c r="H1278" s="653"/>
    </row>
    <row r="1279" spans="3:8">
      <c r="C1279" s="653"/>
      <c r="E1279" s="653"/>
      <c r="G1279" s="653"/>
      <c r="H1279" s="653"/>
    </row>
    <row r="1280" spans="3:8">
      <c r="C1280" s="653"/>
      <c r="E1280" s="653"/>
      <c r="G1280" s="653"/>
      <c r="H1280" s="653"/>
    </row>
    <row r="1281" spans="3:8">
      <c r="C1281" s="653"/>
      <c r="E1281" s="653"/>
      <c r="G1281" s="653"/>
      <c r="H1281" s="653"/>
    </row>
    <row r="1282" spans="3:8">
      <c r="C1282" s="653"/>
      <c r="E1282" s="653"/>
      <c r="G1282" s="653"/>
      <c r="H1282" s="653"/>
    </row>
    <row r="1283" spans="3:8">
      <c r="C1283" s="653"/>
      <c r="E1283" s="653"/>
      <c r="G1283" s="653"/>
      <c r="H1283" s="653"/>
    </row>
    <row r="1284" spans="3:8">
      <c r="C1284" s="653"/>
      <c r="E1284" s="653"/>
      <c r="G1284" s="653"/>
      <c r="H1284" s="653"/>
    </row>
    <row r="1285" spans="3:8">
      <c r="C1285" s="653"/>
      <c r="E1285" s="653"/>
      <c r="G1285" s="653"/>
      <c r="H1285" s="653"/>
    </row>
    <row r="1286" spans="3:8">
      <c r="C1286" s="653"/>
      <c r="E1286" s="653"/>
      <c r="G1286" s="653"/>
      <c r="H1286" s="653"/>
    </row>
    <row r="1287" spans="3:8">
      <c r="C1287" s="653"/>
      <c r="E1287" s="653"/>
      <c r="G1287" s="653"/>
      <c r="H1287" s="653"/>
    </row>
    <row r="1288" spans="3:8">
      <c r="C1288" s="653"/>
      <c r="E1288" s="653"/>
      <c r="G1288" s="653"/>
      <c r="H1288" s="653"/>
    </row>
    <row r="1289" spans="3:8">
      <c r="C1289" s="653"/>
      <c r="E1289" s="653"/>
      <c r="G1289" s="653"/>
      <c r="H1289" s="653"/>
    </row>
    <row r="1290" spans="3:8">
      <c r="C1290" s="653"/>
      <c r="E1290" s="653"/>
      <c r="G1290" s="653"/>
      <c r="H1290" s="653"/>
    </row>
    <row r="1291" spans="3:8">
      <c r="C1291" s="653"/>
      <c r="E1291" s="653"/>
      <c r="G1291" s="653"/>
      <c r="H1291" s="653"/>
    </row>
    <row r="1292" spans="3:8">
      <c r="C1292" s="653"/>
      <c r="E1292" s="653"/>
      <c r="G1292" s="653"/>
      <c r="H1292" s="653"/>
    </row>
    <row r="1293" spans="3:8">
      <c r="C1293" s="653"/>
      <c r="E1293" s="653"/>
      <c r="G1293" s="653"/>
      <c r="H1293" s="653"/>
    </row>
    <row r="1294" spans="3:8">
      <c r="C1294" s="653"/>
      <c r="E1294" s="653"/>
      <c r="G1294" s="653"/>
      <c r="H1294" s="653"/>
    </row>
    <row r="1295" spans="3:8">
      <c r="C1295" s="653"/>
      <c r="E1295" s="653"/>
      <c r="G1295" s="653"/>
      <c r="H1295" s="653"/>
    </row>
    <row r="1296" spans="3:8">
      <c r="C1296" s="653"/>
      <c r="E1296" s="653"/>
      <c r="G1296" s="653"/>
      <c r="H1296" s="653"/>
    </row>
    <row r="1297" spans="3:8">
      <c r="C1297" s="653"/>
      <c r="E1297" s="653"/>
      <c r="G1297" s="653"/>
      <c r="H1297" s="653"/>
    </row>
    <row r="1298" spans="3:8">
      <c r="C1298" s="653"/>
      <c r="E1298" s="653"/>
      <c r="G1298" s="653"/>
      <c r="H1298" s="653"/>
    </row>
    <row r="1299" spans="3:8">
      <c r="C1299" s="653"/>
      <c r="E1299" s="653"/>
      <c r="G1299" s="653"/>
      <c r="H1299" s="653"/>
    </row>
    <row r="1300" spans="3:8">
      <c r="C1300" s="653"/>
      <c r="E1300" s="653"/>
      <c r="G1300" s="653"/>
      <c r="H1300" s="653"/>
    </row>
    <row r="1301" spans="3:8">
      <c r="C1301" s="653"/>
      <c r="E1301" s="653"/>
      <c r="G1301" s="653"/>
      <c r="H1301" s="653"/>
    </row>
    <row r="1302" spans="3:8">
      <c r="C1302" s="653"/>
      <c r="E1302" s="653"/>
      <c r="G1302" s="653"/>
      <c r="H1302" s="653"/>
    </row>
    <row r="1303" spans="3:8">
      <c r="C1303" s="653"/>
      <c r="E1303" s="653"/>
      <c r="G1303" s="653"/>
      <c r="H1303" s="653"/>
    </row>
    <row r="1304" spans="3:8">
      <c r="C1304" s="653"/>
      <c r="E1304" s="653"/>
      <c r="G1304" s="653"/>
      <c r="H1304" s="653"/>
    </row>
    <row r="1305" spans="3:8">
      <c r="C1305" s="653"/>
      <c r="E1305" s="653"/>
      <c r="G1305" s="653"/>
      <c r="H1305" s="653"/>
    </row>
    <row r="1306" spans="3:8">
      <c r="C1306" s="653"/>
      <c r="E1306" s="653"/>
      <c r="G1306" s="653"/>
      <c r="H1306" s="653"/>
    </row>
    <row r="1307" spans="3:8">
      <c r="C1307" s="653"/>
      <c r="E1307" s="653"/>
      <c r="G1307" s="653"/>
      <c r="H1307" s="653"/>
    </row>
    <row r="1308" spans="3:8">
      <c r="C1308" s="653"/>
      <c r="E1308" s="653"/>
      <c r="G1308" s="653"/>
      <c r="H1308" s="653"/>
    </row>
    <row r="1309" spans="3:8">
      <c r="C1309" s="653"/>
      <c r="E1309" s="653"/>
      <c r="G1309" s="653"/>
      <c r="H1309" s="653"/>
    </row>
    <row r="1310" spans="3:8">
      <c r="C1310" s="653"/>
      <c r="E1310" s="653"/>
      <c r="G1310" s="653"/>
      <c r="H1310" s="653"/>
    </row>
    <row r="1311" spans="3:8">
      <c r="C1311" s="653"/>
      <c r="E1311" s="653"/>
      <c r="G1311" s="653"/>
      <c r="H1311" s="653"/>
    </row>
    <row r="1312" spans="3:8">
      <c r="C1312" s="653"/>
      <c r="E1312" s="653"/>
      <c r="G1312" s="653"/>
      <c r="H1312" s="653"/>
    </row>
    <row r="1313" spans="3:8">
      <c r="C1313" s="653"/>
      <c r="E1313" s="653"/>
      <c r="G1313" s="653"/>
      <c r="H1313" s="653"/>
    </row>
    <row r="1314" spans="3:8">
      <c r="C1314" s="653"/>
      <c r="E1314" s="653"/>
      <c r="G1314" s="653"/>
      <c r="H1314" s="653"/>
    </row>
    <row r="1315" spans="3:8">
      <c r="C1315" s="653"/>
      <c r="E1315" s="653"/>
      <c r="G1315" s="653"/>
      <c r="H1315" s="653"/>
    </row>
    <row r="1316" spans="3:8">
      <c r="C1316" s="653"/>
      <c r="E1316" s="653"/>
      <c r="G1316" s="653"/>
      <c r="H1316" s="653"/>
    </row>
    <row r="1317" spans="3:8">
      <c r="C1317" s="653"/>
      <c r="E1317" s="653"/>
      <c r="G1317" s="653"/>
      <c r="H1317" s="653"/>
    </row>
    <row r="1318" spans="3:8">
      <c r="C1318" s="653"/>
      <c r="E1318" s="653"/>
      <c r="G1318" s="653"/>
      <c r="H1318" s="653"/>
    </row>
    <row r="1319" spans="3:8">
      <c r="C1319" s="653"/>
      <c r="E1319" s="653"/>
      <c r="G1319" s="653"/>
      <c r="H1319" s="653"/>
    </row>
    <row r="1320" spans="3:8">
      <c r="C1320" s="653"/>
      <c r="E1320" s="653"/>
      <c r="G1320" s="653"/>
      <c r="H1320" s="653"/>
    </row>
    <row r="1321" spans="3:8">
      <c r="C1321" s="653"/>
      <c r="E1321" s="653"/>
      <c r="G1321" s="653"/>
      <c r="H1321" s="653"/>
    </row>
    <row r="1322" spans="3:8">
      <c r="C1322" s="653"/>
      <c r="E1322" s="653"/>
      <c r="G1322" s="653"/>
      <c r="H1322" s="653"/>
    </row>
    <row r="1323" spans="3:8">
      <c r="C1323" s="653"/>
      <c r="E1323" s="653"/>
      <c r="G1323" s="653"/>
      <c r="H1323" s="653"/>
    </row>
    <row r="1324" spans="3:8">
      <c r="C1324" s="653"/>
      <c r="E1324" s="653"/>
      <c r="G1324" s="653"/>
      <c r="H1324" s="653"/>
    </row>
    <row r="1325" spans="3:8">
      <c r="C1325" s="653"/>
      <c r="E1325" s="653"/>
      <c r="G1325" s="653"/>
      <c r="H1325" s="653"/>
    </row>
    <row r="1326" spans="3:8">
      <c r="C1326" s="653"/>
      <c r="E1326" s="653"/>
      <c r="G1326" s="653"/>
      <c r="H1326" s="653"/>
    </row>
    <row r="1327" spans="3:8">
      <c r="C1327" s="653"/>
      <c r="E1327" s="653"/>
      <c r="G1327" s="653"/>
      <c r="H1327" s="653"/>
    </row>
    <row r="1328" spans="3:8">
      <c r="C1328" s="653"/>
      <c r="E1328" s="653"/>
      <c r="G1328" s="653"/>
      <c r="H1328" s="653"/>
    </row>
    <row r="1329" spans="3:8">
      <c r="C1329" s="653"/>
      <c r="E1329" s="653"/>
      <c r="G1329" s="653"/>
      <c r="H1329" s="653"/>
    </row>
    <row r="1330" spans="3:8">
      <c r="C1330" s="653"/>
      <c r="E1330" s="653"/>
      <c r="G1330" s="653"/>
      <c r="H1330" s="653"/>
    </row>
    <row r="1331" spans="3:8">
      <c r="C1331" s="653"/>
      <c r="E1331" s="653"/>
      <c r="G1331" s="653"/>
      <c r="H1331" s="653"/>
    </row>
    <row r="1332" spans="3:8">
      <c r="C1332" s="653"/>
      <c r="E1332" s="653"/>
      <c r="G1332" s="653"/>
      <c r="H1332" s="653"/>
    </row>
    <row r="1333" spans="3:8">
      <c r="C1333" s="653"/>
      <c r="E1333" s="653"/>
      <c r="G1333" s="653"/>
      <c r="H1333" s="653"/>
    </row>
    <row r="1334" spans="3:8">
      <c r="C1334" s="653"/>
      <c r="E1334" s="653"/>
      <c r="G1334" s="653"/>
      <c r="H1334" s="653"/>
    </row>
    <row r="1335" spans="3:8">
      <c r="C1335" s="653"/>
      <c r="E1335" s="653"/>
      <c r="G1335" s="653"/>
      <c r="H1335" s="653"/>
    </row>
    <row r="1336" spans="3:8">
      <c r="C1336" s="653"/>
      <c r="E1336" s="653"/>
      <c r="G1336" s="653"/>
      <c r="H1336" s="653"/>
    </row>
    <row r="1337" spans="3:8">
      <c r="C1337" s="653"/>
      <c r="E1337" s="653"/>
      <c r="G1337" s="653"/>
      <c r="H1337" s="653"/>
    </row>
    <row r="1338" spans="3:8">
      <c r="C1338" s="653"/>
      <c r="E1338" s="653"/>
      <c r="G1338" s="653"/>
      <c r="H1338" s="653"/>
    </row>
    <row r="1339" spans="3:8">
      <c r="C1339" s="653"/>
      <c r="E1339" s="653"/>
      <c r="G1339" s="653"/>
      <c r="H1339" s="653"/>
    </row>
    <row r="1340" spans="3:8">
      <c r="C1340" s="653"/>
      <c r="E1340" s="653"/>
      <c r="G1340" s="653"/>
      <c r="H1340" s="653"/>
    </row>
    <row r="1341" spans="3:8">
      <c r="C1341" s="653"/>
      <c r="E1341" s="653"/>
      <c r="G1341" s="653"/>
      <c r="H1341" s="653"/>
    </row>
    <row r="1342" spans="3:8">
      <c r="C1342" s="653"/>
      <c r="E1342" s="653"/>
      <c r="G1342" s="653"/>
      <c r="H1342" s="653"/>
    </row>
    <row r="1343" spans="3:8">
      <c r="C1343" s="653"/>
      <c r="E1343" s="653"/>
      <c r="G1343" s="653"/>
      <c r="H1343" s="653"/>
    </row>
    <row r="1344" spans="3:8">
      <c r="C1344" s="653"/>
      <c r="E1344" s="653"/>
      <c r="G1344" s="653"/>
      <c r="H1344" s="653"/>
    </row>
    <row r="1345" spans="3:8">
      <c r="C1345" s="653"/>
      <c r="E1345" s="653"/>
      <c r="G1345" s="653"/>
      <c r="H1345" s="653"/>
    </row>
    <row r="1346" spans="3:8">
      <c r="C1346" s="653"/>
      <c r="E1346" s="653"/>
      <c r="G1346" s="653"/>
      <c r="H1346" s="653"/>
    </row>
    <row r="1347" spans="3:8">
      <c r="C1347" s="653"/>
      <c r="E1347" s="653"/>
      <c r="G1347" s="653"/>
      <c r="H1347" s="653"/>
    </row>
    <row r="1348" spans="3:8">
      <c r="C1348" s="653"/>
      <c r="E1348" s="653"/>
      <c r="G1348" s="653"/>
      <c r="H1348" s="653"/>
    </row>
    <row r="1349" spans="3:8">
      <c r="C1349" s="653"/>
      <c r="E1349" s="653"/>
      <c r="G1349" s="653"/>
      <c r="H1349" s="653"/>
    </row>
    <row r="1350" spans="3:8">
      <c r="C1350" s="653"/>
      <c r="E1350" s="653"/>
      <c r="G1350" s="653"/>
      <c r="H1350" s="653"/>
    </row>
    <row r="1351" spans="3:8">
      <c r="C1351" s="653"/>
      <c r="E1351" s="653"/>
      <c r="G1351" s="653"/>
      <c r="H1351" s="653"/>
    </row>
    <row r="1352" spans="3:8">
      <c r="C1352" s="653"/>
      <c r="E1352" s="653"/>
      <c r="G1352" s="653"/>
      <c r="H1352" s="653"/>
    </row>
    <row r="1353" spans="3:8">
      <c r="C1353" s="653"/>
      <c r="E1353" s="653"/>
      <c r="G1353" s="653"/>
      <c r="H1353" s="653"/>
    </row>
    <row r="1354" spans="3:8">
      <c r="C1354" s="653"/>
      <c r="E1354" s="653"/>
      <c r="G1354" s="653"/>
      <c r="H1354" s="653"/>
    </row>
    <row r="1355" spans="3:8">
      <c r="C1355" s="653"/>
      <c r="E1355" s="653"/>
      <c r="G1355" s="653"/>
      <c r="H1355" s="653"/>
    </row>
    <row r="1356" spans="3:8">
      <c r="C1356" s="653"/>
      <c r="E1356" s="653"/>
      <c r="G1356" s="653"/>
      <c r="H1356" s="653"/>
    </row>
    <row r="1357" spans="3:8">
      <c r="C1357" s="653"/>
      <c r="E1357" s="653"/>
      <c r="G1357" s="653"/>
      <c r="H1357" s="653"/>
    </row>
    <row r="1358" spans="3:8">
      <c r="C1358" s="653"/>
      <c r="E1358" s="653"/>
      <c r="G1358" s="653"/>
      <c r="H1358" s="653"/>
    </row>
    <row r="1359" spans="3:8">
      <c r="C1359" s="653"/>
      <c r="E1359" s="653"/>
      <c r="G1359" s="653"/>
      <c r="H1359" s="653"/>
    </row>
    <row r="1360" spans="3:8">
      <c r="C1360" s="653"/>
      <c r="E1360" s="653"/>
      <c r="G1360" s="653"/>
      <c r="H1360" s="653"/>
    </row>
    <row r="1361" spans="3:8">
      <c r="C1361" s="653"/>
      <c r="E1361" s="653"/>
      <c r="G1361" s="653"/>
      <c r="H1361" s="653"/>
    </row>
    <row r="1362" spans="3:8">
      <c r="C1362" s="653"/>
      <c r="E1362" s="653"/>
      <c r="G1362" s="653"/>
      <c r="H1362" s="653"/>
    </row>
    <row r="1363" spans="3:8">
      <c r="C1363" s="653"/>
      <c r="E1363" s="653"/>
      <c r="G1363" s="653"/>
      <c r="H1363" s="653"/>
    </row>
    <row r="1364" spans="3:8">
      <c r="C1364" s="653"/>
      <c r="E1364" s="653"/>
      <c r="G1364" s="653"/>
      <c r="H1364" s="653"/>
    </row>
    <row r="1365" spans="3:8">
      <c r="C1365" s="653"/>
      <c r="E1365" s="653"/>
      <c r="G1365" s="653"/>
      <c r="H1365" s="653"/>
    </row>
    <row r="1366" spans="3:8">
      <c r="C1366" s="653"/>
      <c r="E1366" s="653"/>
      <c r="G1366" s="653"/>
      <c r="H1366" s="653"/>
    </row>
    <row r="1367" spans="3:8">
      <c r="C1367" s="653"/>
      <c r="E1367" s="653"/>
      <c r="G1367" s="653"/>
      <c r="H1367" s="653"/>
    </row>
    <row r="1368" spans="3:8">
      <c r="C1368" s="653"/>
      <c r="E1368" s="653"/>
      <c r="G1368" s="653"/>
      <c r="H1368" s="653"/>
    </row>
    <row r="1369" spans="3:8">
      <c r="C1369" s="653"/>
      <c r="E1369" s="653"/>
      <c r="G1369" s="653"/>
      <c r="H1369" s="653"/>
    </row>
    <row r="1370" spans="3:8">
      <c r="C1370" s="653"/>
      <c r="E1370" s="653"/>
      <c r="G1370" s="653"/>
      <c r="H1370" s="653"/>
    </row>
    <row r="1371" spans="3:8">
      <c r="C1371" s="653"/>
      <c r="E1371" s="653"/>
      <c r="G1371" s="653"/>
      <c r="H1371" s="653"/>
    </row>
    <row r="1372" spans="3:8">
      <c r="C1372" s="653"/>
      <c r="E1372" s="653"/>
      <c r="G1372" s="653"/>
      <c r="H1372" s="653"/>
    </row>
    <row r="1373" spans="3:8">
      <c r="C1373" s="653"/>
      <c r="E1373" s="653"/>
      <c r="G1373" s="653"/>
      <c r="H1373" s="653"/>
    </row>
    <row r="1374" spans="3:8">
      <c r="C1374" s="653"/>
      <c r="E1374" s="653"/>
      <c r="G1374" s="653"/>
      <c r="H1374" s="653"/>
    </row>
    <row r="1375" spans="3:8">
      <c r="C1375" s="653"/>
      <c r="E1375" s="653"/>
      <c r="G1375" s="653"/>
      <c r="H1375" s="653"/>
    </row>
    <row r="1376" spans="3:8">
      <c r="C1376" s="653"/>
      <c r="E1376" s="653"/>
      <c r="G1376" s="653"/>
      <c r="H1376" s="653"/>
    </row>
    <row r="1377" spans="3:8">
      <c r="C1377" s="653"/>
      <c r="E1377" s="653"/>
      <c r="G1377" s="653"/>
      <c r="H1377" s="653"/>
    </row>
    <row r="1378" spans="3:8">
      <c r="C1378" s="653"/>
      <c r="E1378" s="653"/>
      <c r="G1378" s="653"/>
      <c r="H1378" s="653"/>
    </row>
    <row r="1379" spans="3:8">
      <c r="C1379" s="653"/>
      <c r="E1379" s="653"/>
      <c r="G1379" s="653"/>
      <c r="H1379" s="653"/>
    </row>
    <row r="1380" spans="3:8">
      <c r="C1380" s="653"/>
      <c r="E1380" s="653"/>
      <c r="G1380" s="653"/>
      <c r="H1380" s="653"/>
    </row>
    <row r="1381" spans="3:8">
      <c r="C1381" s="653"/>
      <c r="E1381" s="653"/>
      <c r="G1381" s="653"/>
      <c r="H1381" s="653"/>
    </row>
    <row r="1382" spans="3:8">
      <c r="C1382" s="653"/>
      <c r="E1382" s="653"/>
      <c r="G1382" s="653"/>
      <c r="H1382" s="653"/>
    </row>
    <row r="1383" spans="3:8">
      <c r="C1383" s="653"/>
      <c r="E1383" s="653"/>
      <c r="G1383" s="653"/>
      <c r="H1383" s="653"/>
    </row>
    <row r="1384" spans="3:8">
      <c r="C1384" s="653"/>
      <c r="E1384" s="653"/>
      <c r="G1384" s="653"/>
      <c r="H1384" s="653"/>
    </row>
    <row r="1385" spans="3:8">
      <c r="C1385" s="653"/>
      <c r="E1385" s="653"/>
      <c r="G1385" s="653"/>
      <c r="H1385" s="653"/>
    </row>
    <row r="1386" spans="3:8">
      <c r="C1386" s="653"/>
      <c r="E1386" s="653"/>
      <c r="G1386" s="653"/>
      <c r="H1386" s="653"/>
    </row>
    <row r="1387" spans="3:8">
      <c r="C1387" s="653"/>
      <c r="E1387" s="653"/>
      <c r="G1387" s="653"/>
      <c r="H1387" s="653"/>
    </row>
    <row r="1388" spans="3:8">
      <c r="C1388" s="653"/>
      <c r="E1388" s="653"/>
      <c r="G1388" s="653"/>
      <c r="H1388" s="653"/>
    </row>
    <row r="1389" spans="3:8">
      <c r="C1389" s="653"/>
      <c r="E1389" s="653"/>
      <c r="G1389" s="653"/>
      <c r="H1389" s="653"/>
    </row>
    <row r="1390" spans="3:8">
      <c r="C1390" s="653"/>
      <c r="E1390" s="653"/>
      <c r="G1390" s="653"/>
      <c r="H1390" s="653"/>
    </row>
    <row r="1391" spans="3:8">
      <c r="C1391" s="653"/>
      <c r="E1391" s="653"/>
      <c r="G1391" s="653"/>
      <c r="H1391" s="653"/>
    </row>
    <row r="1392" spans="3:8">
      <c r="C1392" s="653"/>
      <c r="E1392" s="653"/>
      <c r="G1392" s="653"/>
      <c r="H1392" s="653"/>
    </row>
    <row r="1393" spans="3:8">
      <c r="C1393" s="653"/>
      <c r="E1393" s="653"/>
      <c r="G1393" s="653"/>
      <c r="H1393" s="653"/>
    </row>
    <row r="1394" spans="3:8">
      <c r="C1394" s="653"/>
      <c r="E1394" s="653"/>
      <c r="G1394" s="653"/>
      <c r="H1394" s="653"/>
    </row>
    <row r="1395" spans="3:8">
      <c r="C1395" s="653"/>
      <c r="E1395" s="653"/>
      <c r="G1395" s="653"/>
      <c r="H1395" s="653"/>
    </row>
    <row r="1396" spans="3:8">
      <c r="C1396" s="653"/>
      <c r="E1396" s="653"/>
      <c r="G1396" s="653"/>
      <c r="H1396" s="653"/>
    </row>
    <row r="1397" spans="3:8">
      <c r="C1397" s="653"/>
      <c r="E1397" s="653"/>
      <c r="G1397" s="653"/>
      <c r="H1397" s="653"/>
    </row>
    <row r="1398" spans="3:8">
      <c r="C1398" s="653"/>
      <c r="E1398" s="653"/>
      <c r="G1398" s="653"/>
      <c r="H1398" s="653"/>
    </row>
    <row r="1399" spans="3:8">
      <c r="C1399" s="653"/>
      <c r="E1399" s="653"/>
      <c r="G1399" s="653"/>
      <c r="H1399" s="653"/>
    </row>
    <row r="1400" spans="3:8">
      <c r="C1400" s="653"/>
      <c r="E1400" s="653"/>
      <c r="G1400" s="653"/>
      <c r="H1400" s="653"/>
    </row>
    <row r="1401" spans="3:8">
      <c r="C1401" s="653"/>
      <c r="E1401" s="653"/>
      <c r="G1401" s="653"/>
      <c r="H1401" s="653"/>
    </row>
    <row r="1402" spans="3:8">
      <c r="C1402" s="653"/>
      <c r="E1402" s="653"/>
      <c r="G1402" s="653"/>
      <c r="H1402" s="653"/>
    </row>
    <row r="1403" spans="3:8">
      <c r="C1403" s="653"/>
      <c r="E1403" s="653"/>
      <c r="G1403" s="653"/>
      <c r="H1403" s="653"/>
    </row>
    <row r="1404" spans="3:8">
      <c r="C1404" s="653"/>
      <c r="E1404" s="653"/>
      <c r="G1404" s="653"/>
      <c r="H1404" s="653"/>
    </row>
    <row r="1405" spans="3:8">
      <c r="C1405" s="653"/>
      <c r="E1405" s="653"/>
      <c r="G1405" s="653"/>
      <c r="H1405" s="653"/>
    </row>
    <row r="1406" spans="3:8">
      <c r="C1406" s="653"/>
      <c r="E1406" s="653"/>
      <c r="G1406" s="653"/>
      <c r="H1406" s="653"/>
    </row>
    <row r="1407" spans="3:8">
      <c r="C1407" s="653"/>
      <c r="E1407" s="653"/>
      <c r="G1407" s="653"/>
      <c r="H1407" s="653"/>
    </row>
    <row r="1408" spans="3:8">
      <c r="C1408" s="653"/>
      <c r="E1408" s="653"/>
      <c r="G1408" s="653"/>
      <c r="H1408" s="653"/>
    </row>
    <row r="1409" spans="3:8">
      <c r="C1409" s="653"/>
      <c r="E1409" s="653"/>
      <c r="G1409" s="653"/>
      <c r="H1409" s="653"/>
    </row>
    <row r="1410" spans="3:8">
      <c r="C1410" s="653"/>
      <c r="E1410" s="653"/>
      <c r="G1410" s="653"/>
      <c r="H1410" s="653"/>
    </row>
    <row r="1411" spans="3:8">
      <c r="C1411" s="653"/>
      <c r="E1411" s="653"/>
      <c r="G1411" s="653"/>
      <c r="H1411" s="653"/>
    </row>
    <row r="1412" spans="3:8">
      <c r="C1412" s="653"/>
      <c r="E1412" s="653"/>
      <c r="G1412" s="653"/>
      <c r="H1412" s="653"/>
    </row>
    <row r="1413" spans="3:8">
      <c r="C1413" s="653"/>
      <c r="E1413" s="653"/>
      <c r="G1413" s="653"/>
      <c r="H1413" s="653"/>
    </row>
    <row r="1414" spans="3:8">
      <c r="C1414" s="653"/>
      <c r="E1414" s="653"/>
      <c r="G1414" s="653"/>
      <c r="H1414" s="653"/>
    </row>
    <row r="1415" spans="3:8">
      <c r="C1415" s="653"/>
      <c r="E1415" s="653"/>
      <c r="G1415" s="653"/>
      <c r="H1415" s="653"/>
    </row>
    <row r="1416" spans="3:8">
      <c r="C1416" s="653"/>
      <c r="E1416" s="653"/>
      <c r="G1416" s="653"/>
      <c r="H1416" s="653"/>
    </row>
    <row r="1417" spans="3:8">
      <c r="C1417" s="653"/>
      <c r="E1417" s="653"/>
      <c r="G1417" s="653"/>
      <c r="H1417" s="653"/>
    </row>
    <row r="1418" spans="3:8">
      <c r="C1418" s="653"/>
      <c r="E1418" s="653"/>
      <c r="G1418" s="653"/>
      <c r="H1418" s="653"/>
    </row>
    <row r="1419" spans="3:8">
      <c r="C1419" s="653"/>
      <c r="E1419" s="653"/>
      <c r="G1419" s="653"/>
      <c r="H1419" s="653"/>
    </row>
    <row r="1420" spans="3:8">
      <c r="C1420" s="653"/>
      <c r="E1420" s="653"/>
      <c r="G1420" s="653"/>
      <c r="H1420" s="653"/>
    </row>
    <row r="1421" spans="3:8">
      <c r="C1421" s="653"/>
      <c r="E1421" s="653"/>
      <c r="G1421" s="653"/>
      <c r="H1421" s="653"/>
    </row>
    <row r="1422" spans="3:8">
      <c r="C1422" s="653"/>
      <c r="E1422" s="653"/>
      <c r="G1422" s="653"/>
      <c r="H1422" s="653"/>
    </row>
    <row r="1423" spans="3:8">
      <c r="C1423" s="653"/>
      <c r="E1423" s="653"/>
      <c r="G1423" s="653"/>
      <c r="H1423" s="653"/>
    </row>
    <row r="1424" spans="3:8">
      <c r="C1424" s="653"/>
      <c r="E1424" s="653"/>
      <c r="G1424" s="653"/>
      <c r="H1424" s="653"/>
    </row>
    <row r="1425" spans="3:8">
      <c r="C1425" s="653"/>
      <c r="E1425" s="653"/>
      <c r="G1425" s="653"/>
      <c r="H1425" s="653"/>
    </row>
    <row r="1426" spans="3:8">
      <c r="C1426" s="653"/>
      <c r="E1426" s="653"/>
      <c r="G1426" s="653"/>
      <c r="H1426" s="653"/>
    </row>
    <row r="1427" spans="3:8">
      <c r="C1427" s="653"/>
      <c r="E1427" s="653"/>
      <c r="G1427" s="653"/>
      <c r="H1427" s="653"/>
    </row>
    <row r="1428" spans="3:8">
      <c r="C1428" s="653"/>
      <c r="E1428" s="653"/>
      <c r="G1428" s="653"/>
      <c r="H1428" s="653"/>
    </row>
    <row r="1429" spans="3:8">
      <c r="C1429" s="653"/>
      <c r="E1429" s="653"/>
      <c r="G1429" s="653"/>
      <c r="H1429" s="653"/>
    </row>
    <row r="1430" spans="3:8">
      <c r="C1430" s="653"/>
      <c r="E1430" s="653"/>
      <c r="G1430" s="653"/>
      <c r="H1430" s="653"/>
    </row>
    <row r="1431" spans="3:8">
      <c r="C1431" s="653"/>
      <c r="E1431" s="653"/>
      <c r="G1431" s="653"/>
      <c r="H1431" s="653"/>
    </row>
    <row r="1432" spans="3:8">
      <c r="C1432" s="653"/>
      <c r="E1432" s="653"/>
      <c r="G1432" s="653"/>
      <c r="H1432" s="653"/>
    </row>
    <row r="1433" spans="3:8">
      <c r="C1433" s="653"/>
      <c r="E1433" s="653"/>
      <c r="G1433" s="653"/>
      <c r="H1433" s="653"/>
    </row>
    <row r="1434" spans="3:8">
      <c r="C1434" s="653"/>
      <c r="E1434" s="653"/>
      <c r="G1434" s="653"/>
      <c r="H1434" s="653"/>
    </row>
    <row r="1435" spans="3:8">
      <c r="C1435" s="653"/>
      <c r="E1435" s="653"/>
      <c r="G1435" s="653"/>
      <c r="H1435" s="653"/>
    </row>
    <row r="1436" spans="3:8">
      <c r="C1436" s="653"/>
      <c r="E1436" s="653"/>
      <c r="G1436" s="653"/>
      <c r="H1436" s="653"/>
    </row>
    <row r="1437" spans="3:8">
      <c r="C1437" s="653"/>
      <c r="E1437" s="653"/>
      <c r="G1437" s="653"/>
      <c r="H1437" s="653"/>
    </row>
    <row r="1438" spans="3:8">
      <c r="C1438" s="653"/>
      <c r="E1438" s="653"/>
      <c r="G1438" s="653"/>
      <c r="H1438" s="653"/>
    </row>
    <row r="1439" spans="3:8">
      <c r="C1439" s="653"/>
      <c r="E1439" s="653"/>
      <c r="G1439" s="653"/>
      <c r="H1439" s="653"/>
    </row>
    <row r="1440" spans="3:8">
      <c r="C1440" s="653"/>
      <c r="E1440" s="653"/>
      <c r="G1440" s="653"/>
      <c r="H1440" s="653"/>
    </row>
    <row r="1441" spans="3:8">
      <c r="C1441" s="653"/>
      <c r="E1441" s="653"/>
      <c r="G1441" s="653"/>
      <c r="H1441" s="653"/>
    </row>
    <row r="1442" spans="3:8">
      <c r="C1442" s="653"/>
      <c r="E1442" s="653"/>
      <c r="G1442" s="653"/>
      <c r="H1442" s="653"/>
    </row>
    <row r="1443" spans="3:8">
      <c r="C1443" s="653"/>
      <c r="E1443" s="653"/>
      <c r="G1443" s="653"/>
      <c r="H1443" s="653"/>
    </row>
    <row r="1444" spans="3:8">
      <c r="C1444" s="653"/>
      <c r="E1444" s="653"/>
      <c r="G1444" s="653"/>
      <c r="H1444" s="653"/>
    </row>
    <row r="1445" spans="3:8">
      <c r="C1445" s="653"/>
      <c r="E1445" s="653"/>
      <c r="G1445" s="653"/>
      <c r="H1445" s="653"/>
    </row>
    <row r="1446" spans="3:8">
      <c r="C1446" s="653"/>
      <c r="E1446" s="653"/>
      <c r="G1446" s="653"/>
      <c r="H1446" s="653"/>
    </row>
    <row r="1447" spans="3:8">
      <c r="C1447" s="653"/>
      <c r="E1447" s="653"/>
      <c r="G1447" s="653"/>
      <c r="H1447" s="653"/>
    </row>
    <row r="1448" spans="3:8">
      <c r="C1448" s="653"/>
      <c r="E1448" s="653"/>
      <c r="G1448" s="653"/>
      <c r="H1448" s="653"/>
    </row>
    <row r="1449" spans="3:8">
      <c r="C1449" s="653"/>
      <c r="E1449" s="653"/>
      <c r="G1449" s="653"/>
      <c r="H1449" s="653"/>
    </row>
    <row r="1450" spans="3:8">
      <c r="C1450" s="653"/>
      <c r="E1450" s="653"/>
      <c r="G1450" s="653"/>
      <c r="H1450" s="653"/>
    </row>
    <row r="1451" spans="3:8">
      <c r="C1451" s="653"/>
      <c r="E1451" s="653"/>
      <c r="G1451" s="653"/>
      <c r="H1451" s="653"/>
    </row>
    <row r="1452" spans="3:8">
      <c r="C1452" s="653"/>
      <c r="E1452" s="653"/>
      <c r="G1452" s="653"/>
      <c r="H1452" s="653"/>
    </row>
    <row r="1453" spans="3:8">
      <c r="C1453" s="653"/>
      <c r="E1453" s="653"/>
      <c r="G1453" s="653"/>
      <c r="H1453" s="653"/>
    </row>
    <row r="1454" spans="3:8">
      <c r="C1454" s="653"/>
      <c r="E1454" s="653"/>
      <c r="G1454" s="653"/>
      <c r="H1454" s="653"/>
    </row>
    <row r="1455" spans="3:8">
      <c r="C1455" s="653"/>
      <c r="E1455" s="653"/>
      <c r="G1455" s="653"/>
      <c r="H1455" s="653"/>
    </row>
    <row r="1456" spans="3:8">
      <c r="C1456" s="653"/>
      <c r="E1456" s="653"/>
      <c r="G1456" s="653"/>
      <c r="H1456" s="653"/>
    </row>
    <row r="1457" spans="3:8">
      <c r="C1457" s="653"/>
      <c r="E1457" s="653"/>
      <c r="G1457" s="653"/>
      <c r="H1457" s="653"/>
    </row>
    <row r="1458" spans="3:8">
      <c r="C1458" s="653"/>
      <c r="E1458" s="653"/>
      <c r="G1458" s="653"/>
      <c r="H1458" s="653"/>
    </row>
    <row r="1459" spans="3:8">
      <c r="C1459" s="653"/>
      <c r="E1459" s="653"/>
      <c r="G1459" s="653"/>
      <c r="H1459" s="653"/>
    </row>
    <row r="1460" spans="3:8">
      <c r="C1460" s="653"/>
      <c r="E1460" s="653"/>
      <c r="G1460" s="653"/>
      <c r="H1460" s="653"/>
    </row>
    <row r="1461" spans="3:8">
      <c r="C1461" s="653"/>
      <c r="E1461" s="653"/>
      <c r="G1461" s="653"/>
      <c r="H1461" s="653"/>
    </row>
    <row r="1462" spans="3:8">
      <c r="C1462" s="653"/>
      <c r="E1462" s="653"/>
      <c r="G1462" s="653"/>
      <c r="H1462" s="653"/>
    </row>
    <row r="1463" spans="3:8">
      <c r="C1463" s="653"/>
      <c r="E1463" s="653"/>
      <c r="G1463" s="653"/>
      <c r="H1463" s="653"/>
    </row>
    <row r="1464" spans="3:8">
      <c r="C1464" s="653"/>
      <c r="E1464" s="653"/>
      <c r="G1464" s="653"/>
      <c r="H1464" s="653"/>
    </row>
    <row r="1465" spans="3:8">
      <c r="C1465" s="653"/>
      <c r="E1465" s="653"/>
      <c r="G1465" s="653"/>
      <c r="H1465" s="653"/>
    </row>
    <row r="1466" spans="3:8">
      <c r="C1466" s="653"/>
      <c r="E1466" s="653"/>
      <c r="G1466" s="653"/>
      <c r="H1466" s="653"/>
    </row>
    <row r="1467" spans="3:8">
      <c r="C1467" s="653"/>
      <c r="E1467" s="653"/>
      <c r="G1467" s="653"/>
      <c r="H1467" s="653"/>
    </row>
    <row r="1468" spans="3:8">
      <c r="C1468" s="653"/>
      <c r="E1468" s="653"/>
      <c r="G1468" s="653"/>
      <c r="H1468" s="653"/>
    </row>
    <row r="1469" spans="3:8">
      <c r="C1469" s="653"/>
      <c r="E1469" s="653"/>
      <c r="G1469" s="653"/>
      <c r="H1469" s="653"/>
    </row>
    <row r="1470" spans="3:8">
      <c r="C1470" s="653"/>
      <c r="E1470" s="653"/>
      <c r="G1470" s="653"/>
      <c r="H1470" s="653"/>
    </row>
    <row r="1471" spans="3:8">
      <c r="C1471" s="653"/>
      <c r="E1471" s="653"/>
      <c r="G1471" s="653"/>
      <c r="H1471" s="653"/>
    </row>
    <row r="1472" spans="3:8">
      <c r="C1472" s="653"/>
      <c r="E1472" s="653"/>
      <c r="G1472" s="653"/>
      <c r="H1472" s="653"/>
    </row>
    <row r="1473" spans="3:8">
      <c r="C1473" s="653"/>
      <c r="E1473" s="653"/>
      <c r="G1473" s="653"/>
      <c r="H1473" s="653"/>
    </row>
    <row r="1474" spans="3:8">
      <c r="C1474" s="653"/>
      <c r="E1474" s="653"/>
      <c r="G1474" s="653"/>
      <c r="H1474" s="653"/>
    </row>
    <row r="1475" spans="3:8">
      <c r="C1475" s="653"/>
      <c r="E1475" s="653"/>
      <c r="G1475" s="653"/>
      <c r="H1475" s="653"/>
    </row>
    <row r="1476" spans="3:8">
      <c r="C1476" s="653"/>
      <c r="E1476" s="653"/>
      <c r="G1476" s="653"/>
      <c r="H1476" s="653"/>
    </row>
    <row r="1477" spans="3:8">
      <c r="C1477" s="653"/>
      <c r="E1477" s="653"/>
      <c r="G1477" s="653"/>
      <c r="H1477" s="653"/>
    </row>
    <row r="1478" spans="3:8">
      <c r="C1478" s="653"/>
      <c r="E1478" s="653"/>
      <c r="G1478" s="653"/>
      <c r="H1478" s="653"/>
    </row>
    <row r="1479" spans="3:8">
      <c r="C1479" s="653"/>
      <c r="E1479" s="653"/>
      <c r="G1479" s="653"/>
      <c r="H1479" s="653"/>
    </row>
    <row r="1480" spans="3:8">
      <c r="C1480" s="653"/>
      <c r="E1480" s="653"/>
      <c r="G1480" s="653"/>
      <c r="H1480" s="653"/>
    </row>
    <row r="1481" spans="3:8">
      <c r="C1481" s="653"/>
      <c r="E1481" s="653"/>
      <c r="G1481" s="653"/>
      <c r="H1481" s="653"/>
    </row>
    <row r="1482" spans="3:8">
      <c r="C1482" s="653"/>
      <c r="E1482" s="653"/>
      <c r="G1482" s="653"/>
      <c r="H1482" s="653"/>
    </row>
    <row r="1483" spans="3:8">
      <c r="C1483" s="653"/>
      <c r="E1483" s="653"/>
      <c r="G1483" s="653"/>
      <c r="H1483" s="653"/>
    </row>
    <row r="1484" spans="3:8">
      <c r="C1484" s="653"/>
      <c r="E1484" s="653"/>
      <c r="G1484" s="653"/>
      <c r="H1484" s="653"/>
    </row>
    <row r="1485" spans="3:8">
      <c r="C1485" s="653"/>
      <c r="E1485" s="653"/>
      <c r="G1485" s="653"/>
      <c r="H1485" s="653"/>
    </row>
    <row r="1486" spans="3:8">
      <c r="C1486" s="653"/>
      <c r="E1486" s="653"/>
      <c r="G1486" s="653"/>
      <c r="H1486" s="653"/>
    </row>
    <row r="1487" spans="3:8">
      <c r="C1487" s="653"/>
      <c r="E1487" s="653"/>
      <c r="G1487" s="653"/>
      <c r="H1487" s="653"/>
    </row>
    <row r="1488" spans="3:8">
      <c r="C1488" s="653"/>
      <c r="E1488" s="653"/>
      <c r="G1488" s="653"/>
      <c r="H1488" s="653"/>
    </row>
    <row r="1489" spans="3:8">
      <c r="C1489" s="653"/>
      <c r="E1489" s="653"/>
      <c r="G1489" s="653"/>
      <c r="H1489" s="653"/>
    </row>
    <row r="1490" spans="3:8">
      <c r="C1490" s="653"/>
      <c r="E1490" s="653"/>
      <c r="G1490" s="653"/>
      <c r="H1490" s="653"/>
    </row>
    <row r="1491" spans="3:8">
      <c r="C1491" s="653"/>
      <c r="E1491" s="653"/>
      <c r="G1491" s="653"/>
      <c r="H1491" s="653"/>
    </row>
    <row r="1492" spans="3:8">
      <c r="C1492" s="653"/>
      <c r="E1492" s="653"/>
      <c r="G1492" s="653"/>
      <c r="H1492" s="653"/>
    </row>
    <row r="1493" spans="3:8">
      <c r="C1493" s="653"/>
      <c r="E1493" s="653"/>
      <c r="G1493" s="653"/>
      <c r="H1493" s="653"/>
    </row>
    <row r="1494" spans="3:8">
      <c r="C1494" s="653"/>
      <c r="E1494" s="653"/>
      <c r="G1494" s="653"/>
      <c r="H1494" s="653"/>
    </row>
    <row r="1495" spans="3:8">
      <c r="C1495" s="653"/>
      <c r="E1495" s="653"/>
      <c r="G1495" s="653"/>
      <c r="H1495" s="653"/>
    </row>
    <row r="1496" spans="3:8">
      <c r="C1496" s="653"/>
      <c r="E1496" s="653"/>
      <c r="G1496" s="653"/>
      <c r="H1496" s="653"/>
    </row>
    <row r="1497" spans="3:8">
      <c r="C1497" s="653"/>
      <c r="E1497" s="653"/>
      <c r="G1497" s="653"/>
      <c r="H1497" s="653"/>
    </row>
    <row r="1498" spans="3:8">
      <c r="C1498" s="653"/>
      <c r="E1498" s="653"/>
      <c r="G1498" s="653"/>
      <c r="H1498" s="653"/>
    </row>
    <row r="1499" spans="3:8">
      <c r="C1499" s="653"/>
      <c r="E1499" s="653"/>
      <c r="G1499" s="653"/>
      <c r="H1499" s="653"/>
    </row>
    <row r="1500" spans="3:8">
      <c r="C1500" s="653"/>
      <c r="E1500" s="653"/>
      <c r="G1500" s="653"/>
      <c r="H1500" s="653"/>
    </row>
    <row r="1501" spans="3:8">
      <c r="C1501" s="653"/>
      <c r="E1501" s="653"/>
      <c r="G1501" s="653"/>
      <c r="H1501" s="653"/>
    </row>
    <row r="1502" spans="3:8">
      <c r="C1502" s="653"/>
      <c r="E1502" s="653"/>
      <c r="G1502" s="653"/>
      <c r="H1502" s="653"/>
    </row>
    <row r="1503" spans="3:8">
      <c r="C1503" s="653"/>
      <c r="E1503" s="653"/>
      <c r="G1503" s="653"/>
      <c r="H1503" s="653"/>
    </row>
    <row r="1504" spans="3:8">
      <c r="C1504" s="653"/>
      <c r="E1504" s="653"/>
      <c r="G1504" s="653"/>
      <c r="H1504" s="653"/>
    </row>
    <row r="1505" spans="3:8">
      <c r="C1505" s="653"/>
      <c r="E1505" s="653"/>
      <c r="G1505" s="653"/>
      <c r="H1505" s="653"/>
    </row>
    <row r="1506" spans="3:8">
      <c r="C1506" s="653"/>
      <c r="E1506" s="653"/>
      <c r="G1506" s="653"/>
      <c r="H1506" s="653"/>
    </row>
    <row r="1507" spans="3:8">
      <c r="C1507" s="653"/>
      <c r="E1507" s="653"/>
      <c r="G1507" s="653"/>
      <c r="H1507" s="653"/>
    </row>
    <row r="1508" spans="3:8">
      <c r="C1508" s="653"/>
      <c r="E1508" s="653"/>
      <c r="G1508" s="653"/>
      <c r="H1508" s="653"/>
    </row>
    <row r="1509" spans="3:8">
      <c r="C1509" s="653"/>
      <c r="E1509" s="653"/>
      <c r="G1509" s="653"/>
      <c r="H1509" s="653"/>
    </row>
    <row r="1510" spans="3:8">
      <c r="C1510" s="653"/>
      <c r="E1510" s="653"/>
      <c r="G1510" s="653"/>
      <c r="H1510" s="653"/>
    </row>
    <row r="1511" spans="3:8">
      <c r="C1511" s="653"/>
      <c r="E1511" s="653"/>
      <c r="G1511" s="653"/>
      <c r="H1511" s="653"/>
    </row>
    <row r="1512" spans="3:8">
      <c r="C1512" s="653"/>
      <c r="E1512" s="653"/>
      <c r="G1512" s="653"/>
      <c r="H1512" s="653"/>
    </row>
    <row r="1513" spans="3:8">
      <c r="C1513" s="653"/>
      <c r="E1513" s="653"/>
      <c r="G1513" s="653"/>
      <c r="H1513" s="653"/>
    </row>
    <row r="1514" spans="3:8">
      <c r="C1514" s="653"/>
      <c r="E1514" s="653"/>
      <c r="G1514" s="653"/>
      <c r="H1514" s="653"/>
    </row>
    <row r="1515" spans="3:8">
      <c r="C1515" s="653"/>
      <c r="E1515" s="653"/>
      <c r="G1515" s="653"/>
      <c r="H1515" s="653"/>
    </row>
    <row r="1516" spans="3:8">
      <c r="C1516" s="653"/>
      <c r="E1516" s="653"/>
      <c r="G1516" s="653"/>
      <c r="H1516" s="653"/>
    </row>
    <row r="1517" spans="3:8">
      <c r="C1517" s="653"/>
      <c r="E1517" s="653"/>
      <c r="G1517" s="653"/>
      <c r="H1517" s="653"/>
    </row>
    <row r="1518" spans="3:8">
      <c r="C1518" s="653"/>
      <c r="E1518" s="653"/>
      <c r="G1518" s="653"/>
      <c r="H1518" s="653"/>
    </row>
    <row r="1519" spans="3:8">
      <c r="C1519" s="653"/>
      <c r="E1519" s="653"/>
      <c r="G1519" s="653"/>
      <c r="H1519" s="653"/>
    </row>
    <row r="1520" spans="3:8">
      <c r="C1520" s="653"/>
      <c r="E1520" s="653"/>
      <c r="G1520" s="653"/>
      <c r="H1520" s="653"/>
    </row>
    <row r="1521" spans="3:8">
      <c r="C1521" s="653"/>
      <c r="E1521" s="653"/>
      <c r="G1521" s="653"/>
      <c r="H1521" s="653"/>
    </row>
    <row r="1522" spans="3:8">
      <c r="C1522" s="653"/>
      <c r="E1522" s="653"/>
      <c r="G1522" s="653"/>
      <c r="H1522" s="653"/>
    </row>
    <row r="1523" spans="3:8">
      <c r="C1523" s="653"/>
      <c r="E1523" s="653"/>
      <c r="G1523" s="653"/>
      <c r="H1523" s="653"/>
    </row>
    <row r="1524" spans="3:8">
      <c r="C1524" s="653"/>
      <c r="E1524" s="653"/>
      <c r="G1524" s="653"/>
      <c r="H1524" s="653"/>
    </row>
    <row r="1525" spans="3:8">
      <c r="C1525" s="653"/>
      <c r="E1525" s="653"/>
      <c r="G1525" s="653"/>
      <c r="H1525" s="653"/>
    </row>
    <row r="1526" spans="3:8">
      <c r="C1526" s="653"/>
      <c r="E1526" s="653"/>
      <c r="G1526" s="653"/>
      <c r="H1526" s="653"/>
    </row>
    <row r="1527" spans="3:8">
      <c r="C1527" s="653"/>
      <c r="E1527" s="653"/>
      <c r="G1527" s="653"/>
      <c r="H1527" s="653"/>
    </row>
    <row r="1528" spans="3:8">
      <c r="C1528" s="653"/>
      <c r="E1528" s="653"/>
      <c r="G1528" s="653"/>
      <c r="H1528" s="653"/>
    </row>
    <row r="1529" spans="3:8">
      <c r="C1529" s="653"/>
      <c r="E1529" s="653"/>
      <c r="G1529" s="653"/>
      <c r="H1529" s="653"/>
    </row>
    <row r="1530" spans="3:8">
      <c r="C1530" s="653"/>
      <c r="E1530" s="653"/>
      <c r="G1530" s="653"/>
      <c r="H1530" s="653"/>
    </row>
    <row r="1531" spans="3:8">
      <c r="C1531" s="653"/>
      <c r="E1531" s="653"/>
      <c r="G1531" s="653"/>
      <c r="H1531" s="653"/>
    </row>
    <row r="1532" spans="3:8">
      <c r="C1532" s="653"/>
      <c r="E1532" s="653"/>
      <c r="G1532" s="653"/>
      <c r="H1532" s="653"/>
    </row>
    <row r="1533" spans="3:8">
      <c r="C1533" s="653"/>
      <c r="E1533" s="653"/>
      <c r="G1533" s="653"/>
      <c r="H1533" s="653"/>
    </row>
    <row r="1534" spans="3:8">
      <c r="C1534" s="653"/>
      <c r="E1534" s="653"/>
      <c r="G1534" s="653"/>
      <c r="H1534" s="653"/>
    </row>
    <row r="1535" spans="3:8">
      <c r="C1535" s="653"/>
      <c r="E1535" s="653"/>
      <c r="G1535" s="653"/>
      <c r="H1535" s="653"/>
    </row>
    <row r="1536" spans="3:8">
      <c r="C1536" s="653"/>
      <c r="E1536" s="653"/>
      <c r="G1536" s="653"/>
      <c r="H1536" s="653"/>
    </row>
    <row r="1537" spans="3:8">
      <c r="C1537" s="653"/>
      <c r="E1537" s="653"/>
      <c r="G1537" s="653"/>
      <c r="H1537" s="653"/>
    </row>
    <row r="1538" spans="3:8">
      <c r="C1538" s="653"/>
      <c r="E1538" s="653"/>
      <c r="G1538" s="653"/>
      <c r="H1538" s="653"/>
    </row>
    <row r="1539" spans="3:8">
      <c r="C1539" s="653"/>
      <c r="E1539" s="653"/>
      <c r="G1539" s="653"/>
      <c r="H1539" s="653"/>
    </row>
    <row r="1540" spans="3:8">
      <c r="C1540" s="653"/>
      <c r="E1540" s="653"/>
      <c r="G1540" s="653"/>
      <c r="H1540" s="653"/>
    </row>
    <row r="1541" spans="3:8">
      <c r="C1541" s="653"/>
      <c r="E1541" s="653"/>
      <c r="G1541" s="653"/>
      <c r="H1541" s="653"/>
    </row>
    <row r="1542" spans="3:8">
      <c r="C1542" s="653"/>
      <c r="E1542" s="653"/>
      <c r="G1542" s="653"/>
      <c r="H1542" s="653"/>
    </row>
    <row r="1543" spans="3:8">
      <c r="C1543" s="653"/>
      <c r="E1543" s="653"/>
      <c r="G1543" s="653"/>
      <c r="H1543" s="653"/>
    </row>
    <row r="1544" spans="3:8">
      <c r="C1544" s="653"/>
      <c r="E1544" s="653"/>
      <c r="G1544" s="653"/>
      <c r="H1544" s="653"/>
    </row>
    <row r="1545" spans="3:8">
      <c r="C1545" s="653"/>
      <c r="E1545" s="653"/>
      <c r="G1545" s="653"/>
      <c r="H1545" s="653"/>
    </row>
    <row r="1546" spans="3:8">
      <c r="C1546" s="653"/>
      <c r="E1546" s="653"/>
      <c r="G1546" s="653"/>
      <c r="H1546" s="653"/>
    </row>
    <row r="1547" spans="3:8">
      <c r="C1547" s="653"/>
      <c r="E1547" s="653"/>
      <c r="G1547" s="653"/>
      <c r="H1547" s="653"/>
    </row>
    <row r="1548" spans="3:8">
      <c r="C1548" s="653"/>
      <c r="E1548" s="653"/>
      <c r="G1548" s="653"/>
      <c r="H1548" s="653"/>
    </row>
    <row r="1549" spans="3:8">
      <c r="C1549" s="653"/>
      <c r="E1549" s="653"/>
      <c r="G1549" s="653"/>
      <c r="H1549" s="653"/>
    </row>
    <row r="1550" spans="3:8">
      <c r="C1550" s="653"/>
      <c r="E1550" s="653"/>
      <c r="G1550" s="653"/>
      <c r="H1550" s="653"/>
    </row>
    <row r="1551" spans="3:8">
      <c r="C1551" s="653"/>
      <c r="E1551" s="653"/>
      <c r="G1551" s="653"/>
      <c r="H1551" s="653"/>
    </row>
    <row r="1552" spans="3:8">
      <c r="C1552" s="653"/>
      <c r="E1552" s="653"/>
      <c r="G1552" s="653"/>
      <c r="H1552" s="653"/>
    </row>
    <row r="1553" spans="3:8">
      <c r="C1553" s="653"/>
      <c r="E1553" s="653"/>
      <c r="G1553" s="653"/>
      <c r="H1553" s="653"/>
    </row>
    <row r="1554" spans="3:8">
      <c r="C1554" s="653"/>
      <c r="E1554" s="653"/>
      <c r="G1554" s="653"/>
      <c r="H1554" s="653"/>
    </row>
    <row r="1555" spans="3:8">
      <c r="C1555" s="653"/>
      <c r="E1555" s="653"/>
      <c r="G1555" s="653"/>
      <c r="H1555" s="653"/>
    </row>
    <row r="1556" spans="3:8">
      <c r="C1556" s="653"/>
      <c r="E1556" s="653"/>
      <c r="G1556" s="653"/>
      <c r="H1556" s="653"/>
    </row>
    <row r="1557" spans="3:8">
      <c r="C1557" s="653"/>
      <c r="E1557" s="653"/>
      <c r="G1557" s="653"/>
      <c r="H1557" s="653"/>
    </row>
    <row r="1558" spans="3:8">
      <c r="C1558" s="653"/>
      <c r="E1558" s="653"/>
      <c r="G1558" s="653"/>
      <c r="H1558" s="653"/>
    </row>
    <row r="1559" spans="3:8">
      <c r="C1559" s="653"/>
      <c r="E1559" s="653"/>
      <c r="G1559" s="653"/>
      <c r="H1559" s="653"/>
    </row>
    <row r="1560" spans="3:8">
      <c r="C1560" s="653"/>
      <c r="E1560" s="653"/>
      <c r="G1560" s="653"/>
      <c r="H1560" s="653"/>
    </row>
    <row r="1561" spans="3:8">
      <c r="C1561" s="653"/>
      <c r="E1561" s="653"/>
      <c r="G1561" s="653"/>
      <c r="H1561" s="653"/>
    </row>
    <row r="1562" spans="3:8">
      <c r="C1562" s="653"/>
      <c r="E1562" s="653"/>
      <c r="G1562" s="653"/>
      <c r="H1562" s="653"/>
    </row>
    <row r="1563" spans="3:8">
      <c r="C1563" s="653"/>
      <c r="E1563" s="653"/>
      <c r="G1563" s="653"/>
      <c r="H1563" s="653"/>
    </row>
    <row r="1564" spans="3:8">
      <c r="C1564" s="653"/>
      <c r="E1564" s="653"/>
      <c r="G1564" s="653"/>
      <c r="H1564" s="653"/>
    </row>
    <row r="1565" spans="3:8">
      <c r="C1565" s="653"/>
      <c r="E1565" s="653"/>
      <c r="G1565" s="653"/>
      <c r="H1565" s="653"/>
    </row>
    <row r="1566" spans="3:8">
      <c r="C1566" s="653"/>
      <c r="E1566" s="653"/>
      <c r="G1566" s="653"/>
      <c r="H1566" s="653"/>
    </row>
    <row r="1567" spans="3:8">
      <c r="C1567" s="653"/>
      <c r="E1567" s="653"/>
      <c r="G1567" s="653"/>
      <c r="H1567" s="653"/>
    </row>
    <row r="1568" spans="3:8">
      <c r="C1568" s="653"/>
      <c r="E1568" s="653"/>
      <c r="G1568" s="653"/>
      <c r="H1568" s="653"/>
    </row>
    <row r="1569" spans="3:8">
      <c r="C1569" s="653"/>
      <c r="E1569" s="653"/>
      <c r="G1569" s="653"/>
      <c r="H1569" s="653"/>
    </row>
    <row r="1570" spans="3:8">
      <c r="C1570" s="653"/>
      <c r="E1570" s="653"/>
      <c r="G1570" s="653"/>
      <c r="H1570" s="653"/>
    </row>
    <row r="1571" spans="3:8">
      <c r="C1571" s="653"/>
      <c r="E1571" s="653"/>
      <c r="G1571" s="653"/>
      <c r="H1571" s="653"/>
    </row>
    <row r="1572" spans="3:8">
      <c r="C1572" s="653"/>
      <c r="E1572" s="653"/>
      <c r="G1572" s="653"/>
      <c r="H1572" s="653"/>
    </row>
    <row r="1573" spans="3:8">
      <c r="C1573" s="653"/>
      <c r="E1573" s="653"/>
      <c r="G1573" s="653"/>
      <c r="H1573" s="653"/>
    </row>
    <row r="1574" spans="3:8">
      <c r="C1574" s="653"/>
      <c r="E1574" s="653"/>
      <c r="G1574" s="653"/>
      <c r="H1574" s="653"/>
    </row>
    <row r="1575" spans="3:8">
      <c r="C1575" s="653"/>
      <c r="E1575" s="653"/>
      <c r="G1575" s="653"/>
      <c r="H1575" s="653"/>
    </row>
    <row r="1576" spans="3:8">
      <c r="C1576" s="653"/>
      <c r="E1576" s="653"/>
      <c r="G1576" s="653"/>
      <c r="H1576" s="653"/>
    </row>
    <row r="1577" spans="3:8">
      <c r="C1577" s="653"/>
      <c r="E1577" s="653"/>
      <c r="G1577" s="653"/>
      <c r="H1577" s="653"/>
    </row>
    <row r="1578" spans="3:8">
      <c r="C1578" s="653"/>
      <c r="E1578" s="653"/>
      <c r="G1578" s="653"/>
      <c r="H1578" s="653"/>
    </row>
    <row r="1579" spans="3:8">
      <c r="C1579" s="653"/>
      <c r="E1579" s="653"/>
      <c r="G1579" s="653"/>
      <c r="H1579" s="653"/>
    </row>
    <row r="1580" spans="3:8">
      <c r="C1580" s="653"/>
      <c r="E1580" s="653"/>
      <c r="G1580" s="653"/>
      <c r="H1580" s="653"/>
    </row>
    <row r="1581" spans="3:8">
      <c r="C1581" s="653"/>
      <c r="E1581" s="653"/>
      <c r="G1581" s="653"/>
      <c r="H1581" s="653"/>
    </row>
    <row r="1582" spans="3:8">
      <c r="C1582" s="653"/>
      <c r="E1582" s="653"/>
      <c r="G1582" s="653"/>
      <c r="H1582" s="653"/>
    </row>
    <row r="1583" spans="3:8">
      <c r="C1583" s="653"/>
      <c r="E1583" s="653"/>
      <c r="G1583" s="653"/>
      <c r="H1583" s="653"/>
    </row>
    <row r="1584" spans="3:8">
      <c r="C1584" s="653"/>
      <c r="E1584" s="653"/>
      <c r="G1584" s="653"/>
      <c r="H1584" s="653"/>
    </row>
    <row r="1585" spans="3:8">
      <c r="C1585" s="653"/>
      <c r="E1585" s="653"/>
      <c r="G1585" s="653"/>
      <c r="H1585" s="653"/>
    </row>
    <row r="1586" spans="3:8">
      <c r="C1586" s="653"/>
      <c r="E1586" s="653"/>
      <c r="G1586" s="653"/>
      <c r="H1586" s="653"/>
    </row>
    <row r="1587" spans="3:8">
      <c r="C1587" s="653"/>
      <c r="E1587" s="653"/>
      <c r="G1587" s="653"/>
      <c r="H1587" s="653"/>
    </row>
    <row r="1588" spans="3:8">
      <c r="C1588" s="653"/>
      <c r="E1588" s="653"/>
      <c r="G1588" s="653"/>
      <c r="H1588" s="653"/>
    </row>
    <row r="1589" spans="3:8">
      <c r="C1589" s="653"/>
      <c r="E1589" s="653"/>
      <c r="G1589" s="653"/>
      <c r="H1589" s="653"/>
    </row>
    <row r="1590" spans="3:8">
      <c r="C1590" s="653"/>
      <c r="E1590" s="653"/>
      <c r="G1590" s="653"/>
      <c r="H1590" s="653"/>
    </row>
    <row r="1591" spans="3:8">
      <c r="C1591" s="653"/>
      <c r="E1591" s="653"/>
      <c r="G1591" s="653"/>
      <c r="H1591" s="653"/>
    </row>
    <row r="1592" spans="3:8">
      <c r="C1592" s="653"/>
      <c r="E1592" s="653"/>
      <c r="G1592" s="653"/>
      <c r="H1592" s="653"/>
    </row>
    <row r="1593" spans="3:8">
      <c r="C1593" s="653"/>
      <c r="E1593" s="653"/>
      <c r="G1593" s="653"/>
      <c r="H1593" s="653"/>
    </row>
    <row r="1594" spans="3:8">
      <c r="C1594" s="653"/>
      <c r="E1594" s="653"/>
      <c r="G1594" s="653"/>
      <c r="H1594" s="653"/>
    </row>
    <row r="1595" spans="3:8">
      <c r="C1595" s="653"/>
      <c r="E1595" s="653"/>
      <c r="G1595" s="653"/>
      <c r="H1595" s="653"/>
    </row>
    <row r="1596" spans="3:8">
      <c r="C1596" s="653"/>
      <c r="E1596" s="653"/>
      <c r="G1596" s="653"/>
      <c r="H1596" s="653"/>
    </row>
    <row r="1597" spans="3:8">
      <c r="C1597" s="653"/>
      <c r="E1597" s="653"/>
      <c r="G1597" s="653"/>
      <c r="H1597" s="653"/>
    </row>
    <row r="1598" spans="3:8">
      <c r="C1598" s="653"/>
      <c r="E1598" s="653"/>
      <c r="G1598" s="653"/>
      <c r="H1598" s="653"/>
    </row>
    <row r="1599" spans="3:8">
      <c r="C1599" s="653"/>
      <c r="E1599" s="653"/>
      <c r="G1599" s="653"/>
      <c r="H1599" s="653"/>
    </row>
    <row r="1600" spans="3:8">
      <c r="C1600" s="653"/>
      <c r="E1600" s="653"/>
      <c r="G1600" s="653"/>
      <c r="H1600" s="653"/>
    </row>
    <row r="1601" spans="3:8">
      <c r="C1601" s="653"/>
      <c r="E1601" s="653"/>
      <c r="G1601" s="653"/>
      <c r="H1601" s="653"/>
    </row>
    <row r="1602" spans="3:8">
      <c r="C1602" s="653"/>
      <c r="E1602" s="653"/>
      <c r="G1602" s="653"/>
      <c r="H1602" s="653"/>
    </row>
    <row r="1603" spans="3:8">
      <c r="C1603" s="653"/>
      <c r="E1603" s="653"/>
      <c r="G1603" s="653"/>
      <c r="H1603" s="653"/>
    </row>
    <row r="1604" spans="3:8">
      <c r="C1604" s="653"/>
      <c r="E1604" s="653"/>
      <c r="G1604" s="653"/>
      <c r="H1604" s="653"/>
    </row>
    <row r="1605" spans="3:8">
      <c r="C1605" s="653"/>
      <c r="E1605" s="653"/>
      <c r="G1605" s="653"/>
      <c r="H1605" s="653"/>
    </row>
    <row r="1606" spans="3:8">
      <c r="C1606" s="653"/>
      <c r="E1606" s="653"/>
      <c r="G1606" s="653"/>
      <c r="H1606" s="653"/>
    </row>
    <row r="1607" spans="3:8">
      <c r="C1607" s="653"/>
      <c r="E1607" s="653"/>
      <c r="G1607" s="653"/>
      <c r="H1607" s="653"/>
    </row>
    <row r="1608" spans="3:8">
      <c r="C1608" s="653"/>
      <c r="E1608" s="653"/>
      <c r="G1608" s="653"/>
      <c r="H1608" s="653"/>
    </row>
    <row r="1609" spans="3:8">
      <c r="C1609" s="653"/>
      <c r="E1609" s="653"/>
      <c r="G1609" s="653"/>
      <c r="H1609" s="653"/>
    </row>
    <row r="1610" spans="3:8">
      <c r="C1610" s="653"/>
      <c r="E1610" s="653"/>
      <c r="G1610" s="653"/>
      <c r="H1610" s="653"/>
    </row>
    <row r="1611" spans="3:8">
      <c r="C1611" s="653"/>
      <c r="E1611" s="653"/>
      <c r="G1611" s="653"/>
      <c r="H1611" s="653"/>
    </row>
    <row r="1612" spans="3:8">
      <c r="C1612" s="653"/>
      <c r="E1612" s="653"/>
      <c r="G1612" s="653"/>
      <c r="H1612" s="653"/>
    </row>
    <row r="1613" spans="3:8">
      <c r="C1613" s="653"/>
      <c r="E1613" s="653"/>
      <c r="G1613" s="653"/>
      <c r="H1613" s="653"/>
    </row>
    <row r="1614" spans="3:8">
      <c r="C1614" s="653"/>
      <c r="E1614" s="653"/>
      <c r="G1614" s="653"/>
      <c r="H1614" s="653"/>
    </row>
    <row r="1615" spans="3:8">
      <c r="C1615" s="653"/>
      <c r="E1615" s="653"/>
      <c r="G1615" s="653"/>
      <c r="H1615" s="653"/>
    </row>
    <row r="1616" spans="3:8">
      <c r="C1616" s="653"/>
      <c r="E1616" s="653"/>
      <c r="G1616" s="653"/>
      <c r="H1616" s="653"/>
    </row>
    <row r="1617" spans="3:8">
      <c r="C1617" s="653"/>
      <c r="E1617" s="653"/>
      <c r="G1617" s="653"/>
      <c r="H1617" s="653"/>
    </row>
    <row r="1618" spans="3:8">
      <c r="C1618" s="653"/>
      <c r="E1618" s="653"/>
      <c r="G1618" s="653"/>
      <c r="H1618" s="653"/>
    </row>
    <row r="1619" spans="3:8">
      <c r="C1619" s="653"/>
      <c r="E1619" s="653"/>
      <c r="G1619" s="653"/>
      <c r="H1619" s="653"/>
    </row>
    <row r="1620" spans="3:8">
      <c r="C1620" s="653"/>
      <c r="E1620" s="653"/>
      <c r="G1620" s="653"/>
      <c r="H1620" s="653"/>
    </row>
    <row r="1621" spans="3:8">
      <c r="C1621" s="653"/>
      <c r="E1621" s="653"/>
      <c r="G1621" s="653"/>
      <c r="H1621" s="653"/>
    </row>
    <row r="1622" spans="3:8">
      <c r="C1622" s="653"/>
      <c r="E1622" s="653"/>
      <c r="G1622" s="653"/>
      <c r="H1622" s="653"/>
    </row>
    <row r="1623" spans="3:8">
      <c r="C1623" s="653"/>
      <c r="E1623" s="653"/>
      <c r="G1623" s="653"/>
      <c r="H1623" s="653"/>
    </row>
    <row r="1624" spans="3:8">
      <c r="C1624" s="653"/>
      <c r="E1624" s="653"/>
      <c r="G1624" s="653"/>
      <c r="H1624" s="653"/>
    </row>
    <row r="1625" spans="3:8">
      <c r="C1625" s="653"/>
      <c r="E1625" s="653"/>
      <c r="G1625" s="653"/>
      <c r="H1625" s="653"/>
    </row>
    <row r="1626" spans="3:8">
      <c r="C1626" s="653"/>
      <c r="E1626" s="653"/>
      <c r="G1626" s="653"/>
      <c r="H1626" s="653"/>
    </row>
    <row r="1627" spans="3:8">
      <c r="C1627" s="653"/>
      <c r="E1627" s="653"/>
      <c r="G1627" s="653"/>
      <c r="H1627" s="653"/>
    </row>
    <row r="1628" spans="3:8">
      <c r="C1628" s="653"/>
      <c r="E1628" s="653"/>
      <c r="G1628" s="653"/>
      <c r="H1628" s="653"/>
    </row>
    <row r="1629" spans="3:8">
      <c r="C1629" s="653"/>
      <c r="E1629" s="653"/>
      <c r="G1629" s="653"/>
      <c r="H1629" s="653"/>
    </row>
    <row r="1630" spans="3:8">
      <c r="C1630" s="653"/>
      <c r="E1630" s="653"/>
      <c r="G1630" s="653"/>
      <c r="H1630" s="653"/>
    </row>
    <row r="1631" spans="3:8">
      <c r="C1631" s="653"/>
      <c r="E1631" s="653"/>
      <c r="G1631" s="653"/>
      <c r="H1631" s="653"/>
    </row>
    <row r="1632" spans="3:8">
      <c r="C1632" s="653"/>
      <c r="E1632" s="653"/>
      <c r="G1632" s="653"/>
      <c r="H1632" s="653"/>
    </row>
    <row r="1633" spans="3:8">
      <c r="C1633" s="653"/>
      <c r="E1633" s="653"/>
      <c r="G1633" s="653"/>
      <c r="H1633" s="653"/>
    </row>
    <row r="1634" spans="3:8">
      <c r="C1634" s="653"/>
      <c r="E1634" s="653"/>
      <c r="G1634" s="653"/>
      <c r="H1634" s="653"/>
    </row>
    <row r="1635" spans="3:8">
      <c r="C1635" s="653"/>
      <c r="E1635" s="653"/>
      <c r="G1635" s="653"/>
      <c r="H1635" s="653"/>
    </row>
    <row r="1636" spans="3:8">
      <c r="C1636" s="653"/>
      <c r="E1636" s="653"/>
      <c r="G1636" s="653"/>
      <c r="H1636" s="653"/>
    </row>
    <row r="1637" spans="3:8">
      <c r="C1637" s="653"/>
      <c r="E1637" s="653"/>
      <c r="G1637" s="653"/>
      <c r="H1637" s="653"/>
    </row>
    <row r="1638" spans="3:8">
      <c r="C1638" s="653"/>
      <c r="E1638" s="653"/>
      <c r="G1638" s="653"/>
      <c r="H1638" s="653"/>
    </row>
    <row r="1639" spans="3:8">
      <c r="C1639" s="653"/>
      <c r="E1639" s="653"/>
      <c r="G1639" s="653"/>
      <c r="H1639" s="653"/>
    </row>
    <row r="1640" spans="3:8">
      <c r="C1640" s="653"/>
      <c r="E1640" s="653"/>
      <c r="G1640" s="653"/>
      <c r="H1640" s="653"/>
    </row>
    <row r="1641" spans="3:8">
      <c r="C1641" s="653"/>
      <c r="E1641" s="653"/>
      <c r="G1641" s="653"/>
      <c r="H1641" s="653"/>
    </row>
    <row r="1642" spans="3:8">
      <c r="C1642" s="653"/>
      <c r="E1642" s="653"/>
      <c r="G1642" s="653"/>
      <c r="H1642" s="653"/>
    </row>
    <row r="1643" spans="3:8">
      <c r="C1643" s="653"/>
      <c r="E1643" s="653"/>
      <c r="G1643" s="653"/>
      <c r="H1643" s="653"/>
    </row>
    <row r="1644" spans="3:8">
      <c r="C1644" s="653"/>
      <c r="E1644" s="653"/>
      <c r="G1644" s="653"/>
      <c r="H1644" s="653"/>
    </row>
    <row r="1645" spans="3:8">
      <c r="C1645" s="653"/>
      <c r="E1645" s="653"/>
      <c r="G1645" s="653"/>
      <c r="H1645" s="653"/>
    </row>
    <row r="1646" spans="3:8">
      <c r="C1646" s="653"/>
      <c r="E1646" s="653"/>
      <c r="G1646" s="653"/>
      <c r="H1646" s="653"/>
    </row>
    <row r="1647" spans="3:8">
      <c r="C1647" s="653"/>
      <c r="E1647" s="653"/>
      <c r="G1647" s="653"/>
      <c r="H1647" s="653"/>
    </row>
    <row r="1648" spans="3:8">
      <c r="C1648" s="653"/>
      <c r="E1648" s="653"/>
      <c r="G1648" s="653"/>
      <c r="H1648" s="653"/>
    </row>
    <row r="1649" spans="3:8">
      <c r="C1649" s="653"/>
      <c r="E1649" s="653"/>
      <c r="G1649" s="653"/>
      <c r="H1649" s="653"/>
    </row>
    <row r="1650" spans="3:8">
      <c r="C1650" s="653"/>
      <c r="E1650" s="653"/>
      <c r="G1650" s="653"/>
      <c r="H1650" s="653"/>
    </row>
    <row r="1651" spans="3:8">
      <c r="C1651" s="653"/>
      <c r="E1651" s="653"/>
      <c r="G1651" s="653"/>
      <c r="H1651" s="653"/>
    </row>
    <row r="1652" spans="3:8">
      <c r="C1652" s="653"/>
      <c r="E1652" s="653"/>
      <c r="G1652" s="653"/>
      <c r="H1652" s="653"/>
    </row>
    <row r="1653" spans="3:8">
      <c r="C1653" s="653"/>
      <c r="E1653" s="653"/>
      <c r="G1653" s="653"/>
      <c r="H1653" s="653"/>
    </row>
    <row r="1654" spans="3:8">
      <c r="C1654" s="653"/>
      <c r="E1654" s="653"/>
      <c r="G1654" s="653"/>
      <c r="H1654" s="653"/>
    </row>
    <row r="1655" spans="3:8">
      <c r="C1655" s="653"/>
      <c r="E1655" s="653"/>
      <c r="G1655" s="653"/>
      <c r="H1655" s="653"/>
    </row>
    <row r="1656" spans="3:8">
      <c r="C1656" s="653"/>
      <c r="E1656" s="653"/>
      <c r="G1656" s="653"/>
      <c r="H1656" s="653"/>
    </row>
    <row r="1657" spans="3:8">
      <c r="C1657" s="653"/>
      <c r="E1657" s="653"/>
      <c r="G1657" s="653"/>
      <c r="H1657" s="653"/>
    </row>
    <row r="1658" spans="3:8">
      <c r="C1658" s="653"/>
      <c r="E1658" s="653"/>
      <c r="G1658" s="653"/>
      <c r="H1658" s="653"/>
    </row>
    <row r="1659" spans="3:8">
      <c r="C1659" s="653"/>
      <c r="E1659" s="653"/>
      <c r="G1659" s="653"/>
      <c r="H1659" s="653"/>
    </row>
    <row r="1660" spans="3:8">
      <c r="C1660" s="653"/>
      <c r="E1660" s="653"/>
      <c r="G1660" s="653"/>
      <c r="H1660" s="653"/>
    </row>
    <row r="1661" spans="3:8">
      <c r="C1661" s="653"/>
      <c r="E1661" s="653"/>
      <c r="G1661" s="653"/>
      <c r="H1661" s="653"/>
    </row>
    <row r="1662" spans="3:8">
      <c r="C1662" s="653"/>
      <c r="E1662" s="653"/>
      <c r="G1662" s="653"/>
      <c r="H1662" s="653"/>
    </row>
    <row r="1663" spans="3:8">
      <c r="C1663" s="653"/>
      <c r="E1663" s="653"/>
      <c r="G1663" s="653"/>
      <c r="H1663" s="653"/>
    </row>
    <row r="1664" spans="3:8">
      <c r="C1664" s="653"/>
      <c r="E1664" s="653"/>
      <c r="G1664" s="653"/>
      <c r="H1664" s="653"/>
    </row>
    <row r="1665" spans="3:8">
      <c r="C1665" s="653"/>
      <c r="E1665" s="653"/>
      <c r="G1665" s="653"/>
      <c r="H1665" s="653"/>
    </row>
    <row r="1666" spans="3:8">
      <c r="C1666" s="653"/>
      <c r="E1666" s="653"/>
      <c r="G1666" s="653"/>
      <c r="H1666" s="653"/>
    </row>
    <row r="1667" spans="3:8">
      <c r="C1667" s="653"/>
      <c r="E1667" s="653"/>
      <c r="G1667" s="653"/>
      <c r="H1667" s="653"/>
    </row>
    <row r="1668" spans="3:8">
      <c r="C1668" s="653"/>
      <c r="E1668" s="653"/>
      <c r="G1668" s="653"/>
      <c r="H1668" s="653"/>
    </row>
    <row r="1669" spans="3:8">
      <c r="C1669" s="653"/>
      <c r="E1669" s="653"/>
      <c r="G1669" s="653"/>
      <c r="H1669" s="653"/>
    </row>
    <row r="1670" spans="3:8">
      <c r="C1670" s="653"/>
      <c r="E1670" s="653"/>
      <c r="G1670" s="653"/>
      <c r="H1670" s="653"/>
    </row>
    <row r="1671" spans="3:8">
      <c r="C1671" s="653"/>
      <c r="E1671" s="653"/>
      <c r="G1671" s="653"/>
      <c r="H1671" s="653"/>
    </row>
    <row r="1672" spans="3:8">
      <c r="C1672" s="653"/>
      <c r="E1672" s="653"/>
      <c r="G1672" s="653"/>
      <c r="H1672" s="653"/>
    </row>
    <row r="1673" spans="3:8">
      <c r="C1673" s="653"/>
      <c r="E1673" s="653"/>
      <c r="G1673" s="653"/>
      <c r="H1673" s="653"/>
    </row>
    <row r="1674" spans="3:8">
      <c r="C1674" s="653"/>
      <c r="E1674" s="653"/>
      <c r="G1674" s="653"/>
      <c r="H1674" s="653"/>
    </row>
    <row r="1675" spans="3:8">
      <c r="C1675" s="653"/>
      <c r="E1675" s="653"/>
      <c r="G1675" s="653"/>
      <c r="H1675" s="653"/>
    </row>
    <row r="1676" spans="3:8">
      <c r="C1676" s="653"/>
      <c r="E1676" s="653"/>
      <c r="G1676" s="653"/>
      <c r="H1676" s="653"/>
    </row>
    <row r="1677" spans="3:8">
      <c r="C1677" s="653"/>
      <c r="E1677" s="653"/>
      <c r="G1677" s="653"/>
      <c r="H1677" s="653"/>
    </row>
    <row r="1678" spans="3:8">
      <c r="C1678" s="653"/>
      <c r="E1678" s="653"/>
      <c r="G1678" s="653"/>
      <c r="H1678" s="653"/>
    </row>
    <row r="1679" spans="3:8">
      <c r="C1679" s="653"/>
      <c r="E1679" s="653"/>
      <c r="G1679" s="653"/>
      <c r="H1679" s="653"/>
    </row>
    <row r="1680" spans="3:8">
      <c r="C1680" s="653"/>
      <c r="E1680" s="653"/>
      <c r="G1680" s="653"/>
      <c r="H1680" s="653"/>
    </row>
    <row r="1681" spans="3:8">
      <c r="C1681" s="653"/>
      <c r="E1681" s="653"/>
      <c r="G1681" s="653"/>
      <c r="H1681" s="653"/>
    </row>
    <row r="1682" spans="3:8">
      <c r="C1682" s="653"/>
      <c r="E1682" s="653"/>
      <c r="G1682" s="653"/>
      <c r="H1682" s="653"/>
    </row>
    <row r="1683" spans="3:8">
      <c r="C1683" s="653"/>
      <c r="E1683" s="653"/>
      <c r="G1683" s="653"/>
      <c r="H1683" s="653"/>
    </row>
    <row r="1684" spans="3:8">
      <c r="C1684" s="653"/>
      <c r="E1684" s="653"/>
      <c r="G1684" s="653"/>
      <c r="H1684" s="653"/>
    </row>
    <row r="1685" spans="3:8">
      <c r="C1685" s="653"/>
      <c r="E1685" s="653"/>
      <c r="G1685" s="653"/>
      <c r="H1685" s="653"/>
    </row>
    <row r="1686" spans="3:8">
      <c r="C1686" s="653"/>
      <c r="E1686" s="653"/>
      <c r="G1686" s="653"/>
      <c r="H1686" s="653"/>
    </row>
    <row r="1687" spans="3:8">
      <c r="C1687" s="653"/>
      <c r="E1687" s="653"/>
      <c r="G1687" s="653"/>
      <c r="H1687" s="653"/>
    </row>
    <row r="1688" spans="3:8">
      <c r="C1688" s="653"/>
      <c r="E1688" s="653"/>
      <c r="G1688" s="653"/>
      <c r="H1688" s="653"/>
    </row>
    <row r="1689" spans="3:8">
      <c r="C1689" s="653"/>
      <c r="E1689" s="653"/>
      <c r="G1689" s="653"/>
      <c r="H1689" s="653"/>
    </row>
    <row r="1690" spans="3:8">
      <c r="C1690" s="653"/>
      <c r="E1690" s="653"/>
      <c r="G1690" s="653"/>
      <c r="H1690" s="653"/>
    </row>
    <row r="1691" spans="3:8">
      <c r="C1691" s="653"/>
      <c r="E1691" s="653"/>
      <c r="G1691" s="653"/>
      <c r="H1691" s="653"/>
    </row>
    <row r="1692" spans="3:8">
      <c r="C1692" s="653"/>
      <c r="E1692" s="653"/>
      <c r="G1692" s="653"/>
      <c r="H1692" s="653"/>
    </row>
    <row r="1693" spans="3:8">
      <c r="C1693" s="653"/>
      <c r="E1693" s="653"/>
      <c r="G1693" s="653"/>
      <c r="H1693" s="653"/>
    </row>
    <row r="1694" spans="3:8">
      <c r="C1694" s="653"/>
      <c r="E1694" s="653"/>
      <c r="G1694" s="653"/>
      <c r="H1694" s="653"/>
    </row>
    <row r="1695" spans="3:8">
      <c r="C1695" s="653"/>
      <c r="E1695" s="653"/>
      <c r="G1695" s="653"/>
      <c r="H1695" s="653"/>
    </row>
    <row r="1696" spans="3:8">
      <c r="C1696" s="653"/>
      <c r="E1696" s="653"/>
      <c r="G1696" s="653"/>
      <c r="H1696" s="653"/>
    </row>
    <row r="1697" spans="3:8">
      <c r="C1697" s="653"/>
      <c r="E1697" s="653"/>
      <c r="G1697" s="653"/>
      <c r="H1697" s="653"/>
    </row>
    <row r="1698" spans="3:8">
      <c r="C1698" s="653"/>
      <c r="E1698" s="653"/>
      <c r="G1698" s="653"/>
      <c r="H1698" s="653"/>
    </row>
    <row r="1699" spans="3:8">
      <c r="C1699" s="653"/>
      <c r="E1699" s="653"/>
      <c r="G1699" s="653"/>
      <c r="H1699" s="653"/>
    </row>
    <row r="1700" spans="3:8">
      <c r="C1700" s="653"/>
      <c r="E1700" s="653"/>
      <c r="G1700" s="653"/>
      <c r="H1700" s="653"/>
    </row>
    <row r="1701" spans="3:8">
      <c r="C1701" s="653"/>
      <c r="E1701" s="653"/>
      <c r="G1701" s="653"/>
      <c r="H1701" s="653"/>
    </row>
    <row r="1702" spans="3:8">
      <c r="C1702" s="653"/>
      <c r="E1702" s="653"/>
      <c r="G1702" s="653"/>
      <c r="H1702" s="653"/>
    </row>
    <row r="1703" spans="3:8">
      <c r="C1703" s="653"/>
      <c r="E1703" s="653"/>
      <c r="G1703" s="653"/>
      <c r="H1703" s="653"/>
    </row>
    <row r="1704" spans="3:8">
      <c r="C1704" s="653"/>
      <c r="E1704" s="653"/>
      <c r="G1704" s="653"/>
      <c r="H1704" s="653"/>
    </row>
    <row r="1705" spans="3:8">
      <c r="C1705" s="653"/>
      <c r="E1705" s="653"/>
      <c r="G1705" s="653"/>
      <c r="H1705" s="653"/>
    </row>
    <row r="1706" spans="3:8">
      <c r="C1706" s="653"/>
      <c r="E1706" s="653"/>
      <c r="G1706" s="653"/>
      <c r="H1706" s="653"/>
    </row>
    <row r="1707" spans="3:8">
      <c r="C1707" s="653"/>
      <c r="E1707" s="653"/>
      <c r="G1707" s="653"/>
      <c r="H1707" s="653"/>
    </row>
    <row r="1708" spans="3:8">
      <c r="C1708" s="653"/>
      <c r="E1708" s="653"/>
      <c r="G1708" s="653"/>
      <c r="H1708" s="653"/>
    </row>
    <row r="1709" spans="3:8">
      <c r="C1709" s="653"/>
      <c r="E1709" s="653"/>
      <c r="G1709" s="653"/>
      <c r="H1709" s="653"/>
    </row>
    <row r="1710" spans="3:8">
      <c r="C1710" s="653"/>
      <c r="E1710" s="653"/>
      <c r="G1710" s="653"/>
      <c r="H1710" s="653"/>
    </row>
    <row r="1711" spans="3:8">
      <c r="C1711" s="653"/>
      <c r="E1711" s="653"/>
      <c r="G1711" s="653"/>
      <c r="H1711" s="653"/>
    </row>
    <row r="1712" spans="3:8">
      <c r="C1712" s="653"/>
      <c r="E1712" s="653"/>
      <c r="G1712" s="653"/>
      <c r="H1712" s="653"/>
    </row>
    <row r="1713" spans="3:8">
      <c r="C1713" s="653"/>
      <c r="E1713" s="653"/>
      <c r="G1713" s="653"/>
      <c r="H1713" s="653"/>
    </row>
    <row r="1714" spans="3:8">
      <c r="C1714" s="653"/>
      <c r="E1714" s="653"/>
      <c r="G1714" s="653"/>
      <c r="H1714" s="653"/>
    </row>
    <row r="1715" spans="3:8">
      <c r="C1715" s="653"/>
      <c r="E1715" s="653"/>
      <c r="G1715" s="653"/>
      <c r="H1715" s="653"/>
    </row>
    <row r="1716" spans="3:8">
      <c r="C1716" s="653"/>
      <c r="E1716" s="653"/>
      <c r="G1716" s="653"/>
      <c r="H1716" s="653"/>
    </row>
    <row r="1717" spans="3:8">
      <c r="C1717" s="653"/>
      <c r="E1717" s="653"/>
      <c r="G1717" s="653"/>
      <c r="H1717" s="653"/>
    </row>
    <row r="1718" spans="3:8">
      <c r="C1718" s="653"/>
      <c r="E1718" s="653"/>
      <c r="G1718" s="653"/>
      <c r="H1718" s="653"/>
    </row>
    <row r="1719" spans="3:8">
      <c r="C1719" s="653"/>
      <c r="E1719" s="653"/>
      <c r="G1719" s="653"/>
      <c r="H1719" s="653"/>
    </row>
    <row r="1720" spans="3:8">
      <c r="C1720" s="653"/>
      <c r="E1720" s="653"/>
      <c r="G1720" s="653"/>
      <c r="H1720" s="653"/>
    </row>
    <row r="1721" spans="3:8">
      <c r="C1721" s="653"/>
      <c r="E1721" s="653"/>
      <c r="G1721" s="653"/>
      <c r="H1721" s="653"/>
    </row>
    <row r="1722" spans="3:8">
      <c r="C1722" s="653"/>
      <c r="E1722" s="653"/>
      <c r="G1722" s="653"/>
      <c r="H1722" s="653"/>
    </row>
    <row r="1723" spans="3:8">
      <c r="C1723" s="653"/>
      <c r="E1723" s="653"/>
      <c r="G1723" s="653"/>
      <c r="H1723" s="653"/>
    </row>
    <row r="1724" spans="3:8">
      <c r="C1724" s="653"/>
      <c r="E1724" s="653"/>
      <c r="G1724" s="653"/>
      <c r="H1724" s="653"/>
    </row>
    <row r="1725" spans="3:8">
      <c r="C1725" s="653"/>
      <c r="E1725" s="653"/>
      <c r="G1725" s="653"/>
      <c r="H1725" s="653"/>
    </row>
    <row r="1726" spans="3:8">
      <c r="C1726" s="653"/>
      <c r="E1726" s="653"/>
      <c r="G1726" s="653"/>
      <c r="H1726" s="653"/>
    </row>
    <row r="1727" spans="3:8">
      <c r="C1727" s="653"/>
      <c r="E1727" s="653"/>
      <c r="G1727" s="653"/>
      <c r="H1727" s="653"/>
    </row>
    <row r="1728" spans="3:8">
      <c r="C1728" s="653"/>
      <c r="E1728" s="653"/>
      <c r="G1728" s="653"/>
      <c r="H1728" s="653"/>
    </row>
    <row r="1729" spans="3:8">
      <c r="C1729" s="653"/>
      <c r="E1729" s="653"/>
      <c r="G1729" s="653"/>
      <c r="H1729" s="653"/>
    </row>
    <row r="1730" spans="3:8">
      <c r="C1730" s="653"/>
      <c r="E1730" s="653"/>
      <c r="G1730" s="653"/>
      <c r="H1730" s="653"/>
    </row>
    <row r="1731" spans="3:8">
      <c r="C1731" s="653"/>
      <c r="E1731" s="653"/>
      <c r="G1731" s="653"/>
      <c r="H1731" s="653"/>
    </row>
    <row r="1732" spans="3:8">
      <c r="C1732" s="653"/>
      <c r="E1732" s="653"/>
      <c r="G1732" s="653"/>
      <c r="H1732" s="653"/>
    </row>
    <row r="1733" spans="3:8">
      <c r="C1733" s="653"/>
      <c r="E1733" s="653"/>
      <c r="G1733" s="653"/>
      <c r="H1733" s="653"/>
    </row>
    <row r="1734" spans="3:8">
      <c r="C1734" s="653"/>
      <c r="E1734" s="653"/>
      <c r="G1734" s="653"/>
      <c r="H1734" s="653"/>
    </row>
    <row r="1735" spans="3:8">
      <c r="C1735" s="653"/>
      <c r="E1735" s="653"/>
      <c r="G1735" s="653"/>
      <c r="H1735" s="653"/>
    </row>
    <row r="1736" spans="3:8">
      <c r="C1736" s="653"/>
      <c r="E1736" s="653"/>
      <c r="G1736" s="653"/>
      <c r="H1736" s="653"/>
    </row>
    <row r="1737" spans="3:8">
      <c r="C1737" s="653"/>
      <c r="E1737" s="653"/>
      <c r="G1737" s="653"/>
      <c r="H1737" s="653"/>
    </row>
    <row r="1738" spans="3:8">
      <c r="C1738" s="653"/>
      <c r="E1738" s="653"/>
      <c r="G1738" s="653"/>
      <c r="H1738" s="653"/>
    </row>
    <row r="1739" spans="3:8">
      <c r="C1739" s="653"/>
      <c r="E1739" s="653"/>
      <c r="G1739" s="653"/>
      <c r="H1739" s="653"/>
    </row>
    <row r="1740" spans="3:8">
      <c r="C1740" s="653"/>
      <c r="E1740" s="653"/>
      <c r="G1740" s="653"/>
      <c r="H1740" s="653"/>
    </row>
    <row r="1741" spans="3:8">
      <c r="C1741" s="653"/>
      <c r="E1741" s="653"/>
      <c r="G1741" s="653"/>
      <c r="H1741" s="653"/>
    </row>
    <row r="1742" spans="3:8">
      <c r="C1742" s="653"/>
      <c r="E1742" s="653"/>
      <c r="G1742" s="653"/>
      <c r="H1742" s="653"/>
    </row>
    <row r="1743" spans="3:8">
      <c r="C1743" s="653"/>
      <c r="E1743" s="653"/>
      <c r="G1743" s="653"/>
      <c r="H1743" s="653"/>
    </row>
    <row r="1744" spans="3:8">
      <c r="C1744" s="653"/>
      <c r="E1744" s="653"/>
      <c r="G1744" s="653"/>
      <c r="H1744" s="653"/>
    </row>
    <row r="1745" spans="3:8">
      <c r="C1745" s="653"/>
      <c r="E1745" s="653"/>
      <c r="G1745" s="653"/>
      <c r="H1745" s="653"/>
    </row>
    <row r="1746" spans="3:8">
      <c r="C1746" s="653"/>
      <c r="E1746" s="653"/>
      <c r="G1746" s="653"/>
      <c r="H1746" s="653"/>
    </row>
    <row r="1747" spans="3:8">
      <c r="C1747" s="653"/>
      <c r="E1747" s="653"/>
      <c r="G1747" s="653"/>
      <c r="H1747" s="653"/>
    </row>
    <row r="1748" spans="3:8">
      <c r="C1748" s="653"/>
      <c r="E1748" s="653"/>
      <c r="G1748" s="653"/>
      <c r="H1748" s="653"/>
    </row>
    <row r="1749" spans="3:8">
      <c r="C1749" s="653"/>
      <c r="E1749" s="653"/>
      <c r="G1749" s="653"/>
      <c r="H1749" s="653"/>
    </row>
    <row r="1750" spans="3:8">
      <c r="C1750" s="653"/>
      <c r="E1750" s="653"/>
      <c r="G1750" s="653"/>
      <c r="H1750" s="653"/>
    </row>
    <row r="1751" spans="3:8">
      <c r="C1751" s="653"/>
      <c r="E1751" s="653"/>
      <c r="G1751" s="653"/>
      <c r="H1751" s="653"/>
    </row>
    <row r="1752" spans="3:8">
      <c r="C1752" s="653"/>
      <c r="E1752" s="653"/>
      <c r="G1752" s="653"/>
      <c r="H1752" s="653"/>
    </row>
    <row r="1753" spans="3:8">
      <c r="C1753" s="653"/>
      <c r="E1753" s="653"/>
      <c r="G1753" s="653"/>
      <c r="H1753" s="653"/>
    </row>
    <row r="1754" spans="3:8">
      <c r="C1754" s="653"/>
      <c r="E1754" s="653"/>
      <c r="G1754" s="653"/>
      <c r="H1754" s="653"/>
    </row>
    <row r="1755" spans="3:8">
      <c r="C1755" s="653"/>
      <c r="E1755" s="653"/>
      <c r="G1755" s="653"/>
      <c r="H1755" s="653"/>
    </row>
    <row r="1756" spans="3:8">
      <c r="C1756" s="653"/>
      <c r="E1756" s="653"/>
      <c r="G1756" s="653"/>
      <c r="H1756" s="653"/>
    </row>
    <row r="1757" spans="3:8">
      <c r="C1757" s="653"/>
      <c r="E1757" s="653"/>
      <c r="G1757" s="653"/>
      <c r="H1757" s="653"/>
    </row>
    <row r="1758" spans="3:8">
      <c r="C1758" s="653"/>
      <c r="E1758" s="653"/>
      <c r="G1758" s="653"/>
      <c r="H1758" s="653"/>
    </row>
    <row r="1759" spans="3:8">
      <c r="C1759" s="653"/>
      <c r="E1759" s="653"/>
      <c r="G1759" s="653"/>
      <c r="H1759" s="653"/>
    </row>
    <row r="1760" spans="3:8">
      <c r="C1760" s="653"/>
      <c r="E1760" s="653"/>
      <c r="G1760" s="653"/>
      <c r="H1760" s="653"/>
    </row>
    <row r="1761" spans="3:8">
      <c r="C1761" s="653"/>
      <c r="E1761" s="653"/>
      <c r="G1761" s="653"/>
      <c r="H1761" s="653"/>
    </row>
    <row r="1762" spans="3:8">
      <c r="C1762" s="653"/>
      <c r="E1762" s="653"/>
      <c r="G1762" s="653"/>
      <c r="H1762" s="653"/>
    </row>
    <row r="1763" spans="3:8">
      <c r="C1763" s="653"/>
      <c r="E1763" s="653"/>
      <c r="G1763" s="653"/>
      <c r="H1763" s="653"/>
    </row>
    <row r="1764" spans="3:8">
      <c r="C1764" s="653"/>
      <c r="E1764" s="653"/>
      <c r="G1764" s="653"/>
      <c r="H1764" s="653"/>
    </row>
    <row r="1765" spans="3:8">
      <c r="C1765" s="653"/>
      <c r="E1765" s="653"/>
      <c r="G1765" s="653"/>
      <c r="H1765" s="653"/>
    </row>
    <row r="1766" spans="3:8">
      <c r="C1766" s="653"/>
      <c r="E1766" s="653"/>
      <c r="G1766" s="653"/>
      <c r="H1766" s="653"/>
    </row>
    <row r="1767" spans="3:8">
      <c r="C1767" s="653"/>
      <c r="E1767" s="653"/>
      <c r="G1767" s="653"/>
      <c r="H1767" s="653"/>
    </row>
    <row r="1768" spans="3:8">
      <c r="C1768" s="653"/>
      <c r="E1768" s="653"/>
      <c r="G1768" s="653"/>
      <c r="H1768" s="653"/>
    </row>
    <row r="1769" spans="3:8">
      <c r="C1769" s="653"/>
      <c r="E1769" s="653"/>
      <c r="G1769" s="653"/>
      <c r="H1769" s="653"/>
    </row>
    <row r="1770" spans="3:8">
      <c r="C1770" s="653"/>
      <c r="E1770" s="653"/>
      <c r="G1770" s="653"/>
      <c r="H1770" s="653"/>
    </row>
    <row r="1771" spans="3:8">
      <c r="C1771" s="653"/>
      <c r="E1771" s="653"/>
      <c r="G1771" s="653"/>
      <c r="H1771" s="653"/>
    </row>
    <row r="1772" spans="3:8">
      <c r="C1772" s="653"/>
      <c r="E1772" s="653"/>
      <c r="G1772" s="653"/>
      <c r="H1772" s="653"/>
    </row>
    <row r="1773" spans="3:8">
      <c r="C1773" s="653"/>
      <c r="E1773" s="653"/>
      <c r="G1773" s="653"/>
      <c r="H1773" s="653"/>
    </row>
    <row r="1774" spans="3:8">
      <c r="C1774" s="653"/>
      <c r="E1774" s="653"/>
      <c r="G1774" s="653"/>
      <c r="H1774" s="653"/>
    </row>
    <row r="1775" spans="3:8">
      <c r="C1775" s="653"/>
      <c r="E1775" s="653"/>
      <c r="G1775" s="653"/>
      <c r="H1775" s="653"/>
    </row>
    <row r="1776" spans="3:8">
      <c r="C1776" s="653"/>
      <c r="E1776" s="653"/>
      <c r="G1776" s="653"/>
      <c r="H1776" s="653"/>
    </row>
    <row r="1777" spans="3:8">
      <c r="C1777" s="653"/>
      <c r="E1777" s="653"/>
      <c r="G1777" s="653"/>
      <c r="H1777" s="653"/>
    </row>
    <row r="1778" spans="3:8">
      <c r="C1778" s="653"/>
      <c r="E1778" s="653"/>
      <c r="G1778" s="653"/>
      <c r="H1778" s="653"/>
    </row>
    <row r="1779" spans="3:8">
      <c r="C1779" s="653"/>
      <c r="E1779" s="653"/>
      <c r="G1779" s="653"/>
      <c r="H1779" s="653"/>
    </row>
    <row r="1780" spans="3:8">
      <c r="C1780" s="653"/>
      <c r="E1780" s="653"/>
      <c r="G1780" s="653"/>
      <c r="H1780" s="653"/>
    </row>
    <row r="1781" spans="3:8">
      <c r="C1781" s="653"/>
      <c r="E1781" s="653"/>
      <c r="G1781" s="653"/>
      <c r="H1781" s="653"/>
    </row>
    <row r="1782" spans="3:8">
      <c r="C1782" s="653"/>
      <c r="E1782" s="653"/>
      <c r="G1782" s="653"/>
      <c r="H1782" s="653"/>
    </row>
    <row r="1783" spans="3:8">
      <c r="C1783" s="653"/>
      <c r="E1783" s="653"/>
      <c r="G1783" s="653"/>
      <c r="H1783" s="653"/>
    </row>
    <row r="1784" spans="3:8">
      <c r="C1784" s="653"/>
      <c r="E1784" s="653"/>
      <c r="G1784" s="653"/>
      <c r="H1784" s="653"/>
    </row>
    <row r="1785" spans="3:8">
      <c r="C1785" s="653"/>
      <c r="E1785" s="653"/>
      <c r="G1785" s="653"/>
      <c r="H1785" s="653"/>
    </row>
    <row r="1786" spans="3:8">
      <c r="C1786" s="653"/>
      <c r="E1786" s="653"/>
      <c r="G1786" s="653"/>
      <c r="H1786" s="653"/>
    </row>
    <row r="1787" spans="3:8">
      <c r="C1787" s="653"/>
      <c r="E1787" s="653"/>
      <c r="G1787" s="653"/>
      <c r="H1787" s="653"/>
    </row>
    <row r="1788" spans="3:8">
      <c r="C1788" s="653"/>
      <c r="E1788" s="653"/>
      <c r="G1788" s="653"/>
      <c r="H1788" s="653"/>
    </row>
    <row r="1789" spans="3:8">
      <c r="C1789" s="653"/>
      <c r="E1789" s="653"/>
      <c r="G1789" s="653"/>
      <c r="H1789" s="653"/>
    </row>
    <row r="1790" spans="3:8">
      <c r="C1790" s="653"/>
      <c r="E1790" s="653"/>
      <c r="G1790" s="653"/>
      <c r="H1790" s="653"/>
    </row>
    <row r="1791" spans="3:8">
      <c r="C1791" s="653"/>
      <c r="E1791" s="653"/>
      <c r="G1791" s="653"/>
      <c r="H1791" s="653"/>
    </row>
    <row r="1792" spans="3:8">
      <c r="C1792" s="653"/>
      <c r="E1792" s="653"/>
      <c r="G1792" s="653"/>
      <c r="H1792" s="653"/>
    </row>
    <row r="1793" spans="3:8">
      <c r="C1793" s="653"/>
      <c r="E1793" s="653"/>
      <c r="G1793" s="653"/>
      <c r="H1793" s="653"/>
    </row>
    <row r="1794" spans="3:8">
      <c r="C1794" s="653"/>
      <c r="E1794" s="653"/>
      <c r="G1794" s="653"/>
      <c r="H1794" s="653"/>
    </row>
    <row r="1795" spans="3:8">
      <c r="C1795" s="653"/>
      <c r="E1795" s="653"/>
      <c r="G1795" s="653"/>
      <c r="H1795" s="653"/>
    </row>
    <row r="1796" spans="3:8">
      <c r="C1796" s="653"/>
      <c r="E1796" s="653"/>
      <c r="G1796" s="653"/>
      <c r="H1796" s="653"/>
    </row>
    <row r="1797" spans="3:8">
      <c r="C1797" s="653"/>
      <c r="E1797" s="653"/>
      <c r="G1797" s="653"/>
      <c r="H1797" s="653"/>
    </row>
    <row r="1798" spans="3:8">
      <c r="C1798" s="653"/>
      <c r="E1798" s="653"/>
      <c r="G1798" s="653"/>
      <c r="H1798" s="653"/>
    </row>
    <row r="1799" spans="3:8">
      <c r="C1799" s="653"/>
      <c r="E1799" s="653"/>
      <c r="G1799" s="653"/>
      <c r="H1799" s="653"/>
    </row>
    <row r="1800" spans="3:8">
      <c r="C1800" s="653"/>
      <c r="E1800" s="653"/>
      <c r="G1800" s="653"/>
      <c r="H1800" s="653"/>
    </row>
    <row r="1801" spans="3:8">
      <c r="C1801" s="653"/>
      <c r="E1801" s="653"/>
      <c r="G1801" s="653"/>
      <c r="H1801" s="653"/>
    </row>
    <row r="1802" spans="3:8">
      <c r="C1802" s="653"/>
      <c r="E1802" s="653"/>
      <c r="G1802" s="653"/>
      <c r="H1802" s="653"/>
    </row>
    <row r="1803" spans="3:8">
      <c r="C1803" s="653"/>
      <c r="E1803" s="653"/>
      <c r="G1803" s="653"/>
      <c r="H1803" s="653"/>
    </row>
    <row r="1804" spans="3:8">
      <c r="C1804" s="653"/>
      <c r="E1804" s="653"/>
      <c r="G1804" s="653"/>
      <c r="H1804" s="653"/>
    </row>
    <row r="1805" spans="3:8">
      <c r="C1805" s="653"/>
      <c r="E1805" s="653"/>
      <c r="G1805" s="653"/>
      <c r="H1805" s="653"/>
    </row>
    <row r="1806" spans="3:8">
      <c r="C1806" s="653"/>
      <c r="E1806" s="653"/>
      <c r="G1806" s="653"/>
      <c r="H1806" s="653"/>
    </row>
    <row r="1807" spans="3:8">
      <c r="C1807" s="653"/>
      <c r="E1807" s="653"/>
      <c r="G1807" s="653"/>
      <c r="H1807" s="653"/>
    </row>
    <row r="1808" spans="3:8">
      <c r="C1808" s="653"/>
      <c r="E1808" s="653"/>
      <c r="G1808" s="653"/>
      <c r="H1808" s="653"/>
    </row>
    <row r="1809" spans="3:8">
      <c r="C1809" s="653"/>
      <c r="E1809" s="653"/>
      <c r="G1809" s="653"/>
      <c r="H1809" s="653"/>
    </row>
    <row r="1810" spans="3:8">
      <c r="C1810" s="653"/>
      <c r="E1810" s="653"/>
      <c r="G1810" s="653"/>
      <c r="H1810" s="653"/>
    </row>
    <row r="1811" spans="3:8">
      <c r="C1811" s="653"/>
      <c r="E1811" s="653"/>
      <c r="G1811" s="653"/>
      <c r="H1811" s="653"/>
    </row>
    <row r="1812" spans="3:8">
      <c r="C1812" s="653"/>
      <c r="E1812" s="653"/>
      <c r="G1812" s="653"/>
      <c r="H1812" s="653"/>
    </row>
    <row r="1813" spans="3:8">
      <c r="C1813" s="653"/>
      <c r="E1813" s="653"/>
      <c r="G1813" s="653"/>
      <c r="H1813" s="653"/>
    </row>
    <row r="1814" spans="3:8">
      <c r="C1814" s="653"/>
      <c r="E1814" s="653"/>
      <c r="G1814" s="653"/>
      <c r="H1814" s="653"/>
    </row>
    <row r="1815" spans="3:8">
      <c r="C1815" s="653"/>
      <c r="E1815" s="653"/>
      <c r="G1815" s="653"/>
      <c r="H1815" s="653"/>
    </row>
    <row r="1816" spans="3:8">
      <c r="C1816" s="653"/>
      <c r="E1816" s="653"/>
      <c r="G1816" s="653"/>
      <c r="H1816" s="653"/>
    </row>
    <row r="1817" spans="3:8">
      <c r="C1817" s="653"/>
      <c r="E1817" s="653"/>
      <c r="G1817" s="653"/>
      <c r="H1817" s="653"/>
    </row>
    <row r="1818" spans="3:8">
      <c r="C1818" s="653"/>
      <c r="E1818" s="653"/>
      <c r="G1818" s="653"/>
      <c r="H1818" s="653"/>
    </row>
    <row r="1819" spans="3:8">
      <c r="C1819" s="653"/>
      <c r="E1819" s="653"/>
      <c r="G1819" s="653"/>
      <c r="H1819" s="653"/>
    </row>
    <row r="1820" spans="3:8">
      <c r="C1820" s="653"/>
      <c r="E1820" s="653"/>
      <c r="G1820" s="653"/>
      <c r="H1820" s="653"/>
    </row>
    <row r="1821" spans="3:8">
      <c r="C1821" s="653"/>
      <c r="E1821" s="653"/>
      <c r="G1821" s="653"/>
      <c r="H1821" s="653"/>
    </row>
    <row r="1822" spans="3:8">
      <c r="C1822" s="653"/>
      <c r="E1822" s="653"/>
      <c r="G1822" s="653"/>
      <c r="H1822" s="653"/>
    </row>
    <row r="1823" spans="3:8">
      <c r="C1823" s="653"/>
      <c r="E1823" s="653"/>
      <c r="G1823" s="653"/>
      <c r="H1823" s="653"/>
    </row>
    <row r="1824" spans="3:8">
      <c r="C1824" s="653"/>
      <c r="E1824" s="653"/>
      <c r="G1824" s="653"/>
      <c r="H1824" s="653"/>
    </row>
    <row r="1825" spans="3:8">
      <c r="C1825" s="653"/>
      <c r="E1825" s="653"/>
      <c r="G1825" s="653"/>
      <c r="H1825" s="653"/>
    </row>
    <row r="1826" spans="3:8">
      <c r="C1826" s="653"/>
      <c r="E1826" s="653"/>
      <c r="G1826" s="653"/>
      <c r="H1826" s="653"/>
    </row>
    <row r="1827" spans="3:8">
      <c r="C1827" s="653"/>
      <c r="E1827" s="653"/>
      <c r="G1827" s="653"/>
      <c r="H1827" s="653"/>
    </row>
    <row r="1828" spans="3:8">
      <c r="C1828" s="653"/>
      <c r="E1828" s="653"/>
      <c r="G1828" s="653"/>
      <c r="H1828" s="653"/>
    </row>
    <row r="1829" spans="3:8">
      <c r="C1829" s="653"/>
      <c r="E1829" s="653"/>
      <c r="G1829" s="653"/>
      <c r="H1829" s="653"/>
    </row>
    <row r="1830" spans="3:8">
      <c r="C1830" s="653"/>
      <c r="E1830" s="653"/>
      <c r="G1830" s="653"/>
      <c r="H1830" s="653"/>
    </row>
    <row r="1831" spans="3:8">
      <c r="C1831" s="653"/>
      <c r="E1831" s="653"/>
      <c r="G1831" s="653"/>
      <c r="H1831" s="653"/>
    </row>
    <row r="1832" spans="3:8">
      <c r="C1832" s="653"/>
      <c r="E1832" s="653"/>
      <c r="G1832" s="653"/>
      <c r="H1832" s="653"/>
    </row>
    <row r="1833" spans="3:8">
      <c r="C1833" s="653"/>
      <c r="E1833" s="653"/>
      <c r="G1833" s="653"/>
      <c r="H1833" s="653"/>
    </row>
    <row r="1834" spans="3:8">
      <c r="C1834" s="653"/>
      <c r="E1834" s="653"/>
      <c r="G1834" s="653"/>
      <c r="H1834" s="653"/>
    </row>
    <row r="1835" spans="3:8">
      <c r="C1835" s="653"/>
      <c r="E1835" s="653"/>
      <c r="G1835" s="653"/>
      <c r="H1835" s="653"/>
    </row>
    <row r="1836" spans="3:8">
      <c r="C1836" s="653"/>
      <c r="E1836" s="653"/>
      <c r="G1836" s="653"/>
      <c r="H1836" s="653"/>
    </row>
    <row r="1837" spans="3:8">
      <c r="C1837" s="653"/>
      <c r="E1837" s="653"/>
      <c r="G1837" s="653"/>
      <c r="H1837" s="653"/>
    </row>
    <row r="1838" spans="3:8">
      <c r="C1838" s="653"/>
      <c r="E1838" s="653"/>
      <c r="G1838" s="653"/>
      <c r="H1838" s="653"/>
    </row>
    <row r="1839" spans="3:8">
      <c r="C1839" s="653"/>
      <c r="E1839" s="653"/>
      <c r="G1839" s="653"/>
      <c r="H1839" s="653"/>
    </row>
    <row r="1840" spans="3:8">
      <c r="C1840" s="653"/>
      <c r="E1840" s="653"/>
      <c r="G1840" s="653"/>
      <c r="H1840" s="653"/>
    </row>
    <row r="1841" spans="3:8">
      <c r="C1841" s="653"/>
      <c r="E1841" s="653"/>
      <c r="G1841" s="653"/>
      <c r="H1841" s="653"/>
    </row>
    <row r="1842" spans="3:8">
      <c r="C1842" s="653"/>
      <c r="E1842" s="653"/>
      <c r="G1842" s="653"/>
      <c r="H1842" s="653"/>
    </row>
    <row r="1843" spans="3:8">
      <c r="C1843" s="653"/>
      <c r="E1843" s="653"/>
      <c r="G1843" s="653"/>
      <c r="H1843" s="653"/>
    </row>
    <row r="1844" spans="3:8">
      <c r="C1844" s="653"/>
      <c r="E1844" s="653"/>
      <c r="G1844" s="653"/>
      <c r="H1844" s="653"/>
    </row>
    <row r="1845" spans="3:8">
      <c r="C1845" s="653"/>
      <c r="E1845" s="653"/>
      <c r="G1845" s="653"/>
      <c r="H1845" s="653"/>
    </row>
    <row r="1846" spans="3:8">
      <c r="C1846" s="653"/>
      <c r="E1846" s="653"/>
      <c r="G1846" s="653"/>
      <c r="H1846" s="653"/>
    </row>
    <row r="1847" spans="3:8">
      <c r="C1847" s="653"/>
      <c r="E1847" s="653"/>
      <c r="G1847" s="653"/>
      <c r="H1847" s="653"/>
    </row>
    <row r="1848" spans="3:8">
      <c r="C1848" s="653"/>
      <c r="E1848" s="653"/>
      <c r="G1848" s="653"/>
      <c r="H1848" s="653"/>
    </row>
    <row r="1849" spans="3:8">
      <c r="C1849" s="653"/>
      <c r="E1849" s="653"/>
      <c r="G1849" s="653"/>
      <c r="H1849" s="653"/>
    </row>
    <row r="1850" spans="3:8">
      <c r="C1850" s="653"/>
      <c r="E1850" s="653"/>
      <c r="G1850" s="653"/>
      <c r="H1850" s="653"/>
    </row>
    <row r="1851" spans="3:8">
      <c r="C1851" s="653"/>
      <c r="E1851" s="653"/>
      <c r="G1851" s="653"/>
      <c r="H1851" s="653"/>
    </row>
    <row r="1852" spans="3:8">
      <c r="C1852" s="653"/>
      <c r="E1852" s="653"/>
      <c r="G1852" s="653"/>
      <c r="H1852" s="653"/>
    </row>
    <row r="1853" spans="3:8">
      <c r="C1853" s="653"/>
      <c r="E1853" s="653"/>
      <c r="G1853" s="653"/>
      <c r="H1853" s="653"/>
    </row>
    <row r="1854" spans="3:8">
      <c r="C1854" s="653"/>
      <c r="E1854" s="653"/>
      <c r="G1854" s="653"/>
      <c r="H1854" s="653"/>
    </row>
    <row r="1855" spans="3:8">
      <c r="C1855" s="653"/>
      <c r="E1855" s="653"/>
      <c r="G1855" s="653"/>
      <c r="H1855" s="653"/>
    </row>
    <row r="1856" spans="3:8">
      <c r="C1856" s="653"/>
      <c r="E1856" s="653"/>
      <c r="G1856" s="653"/>
      <c r="H1856" s="653"/>
    </row>
    <row r="1857" spans="3:8">
      <c r="C1857" s="653"/>
      <c r="E1857" s="653"/>
      <c r="G1857" s="653"/>
      <c r="H1857" s="653"/>
    </row>
    <row r="1858" spans="3:8">
      <c r="C1858" s="653"/>
      <c r="E1858" s="653"/>
      <c r="G1858" s="653"/>
      <c r="H1858" s="653"/>
    </row>
    <row r="1859" spans="3:8">
      <c r="C1859" s="653"/>
      <c r="E1859" s="653"/>
      <c r="G1859" s="653"/>
      <c r="H1859" s="653"/>
    </row>
    <row r="1860" spans="3:8">
      <c r="C1860" s="653"/>
      <c r="E1860" s="653"/>
      <c r="G1860" s="653"/>
      <c r="H1860" s="653"/>
    </row>
    <row r="1861" spans="3:8">
      <c r="C1861" s="653"/>
      <c r="E1861" s="653"/>
      <c r="G1861" s="653"/>
      <c r="H1861" s="653"/>
    </row>
    <row r="1862" spans="3:8">
      <c r="C1862" s="653"/>
      <c r="E1862" s="653"/>
      <c r="G1862" s="653"/>
      <c r="H1862" s="653"/>
    </row>
    <row r="1863" spans="3:8">
      <c r="C1863" s="653"/>
      <c r="E1863" s="653"/>
      <c r="G1863" s="653"/>
      <c r="H1863" s="653"/>
    </row>
    <row r="1864" spans="3:8">
      <c r="C1864" s="653"/>
      <c r="E1864" s="653"/>
      <c r="G1864" s="653"/>
      <c r="H1864" s="653"/>
    </row>
    <row r="1865" spans="3:8">
      <c r="C1865" s="653"/>
      <c r="E1865" s="653"/>
      <c r="G1865" s="653"/>
      <c r="H1865" s="653"/>
    </row>
    <row r="1866" spans="3:8">
      <c r="C1866" s="653"/>
      <c r="E1866" s="653"/>
      <c r="G1866" s="653"/>
      <c r="H1866" s="653"/>
    </row>
    <row r="1867" spans="3:8">
      <c r="C1867" s="653"/>
      <c r="E1867" s="653"/>
      <c r="G1867" s="653"/>
      <c r="H1867" s="653"/>
    </row>
    <row r="1868" spans="3:8">
      <c r="C1868" s="653"/>
      <c r="E1868" s="653"/>
      <c r="G1868" s="653"/>
      <c r="H1868" s="653"/>
    </row>
    <row r="1869" spans="3:8">
      <c r="C1869" s="653"/>
      <c r="E1869" s="653"/>
      <c r="G1869" s="653"/>
      <c r="H1869" s="653"/>
    </row>
    <row r="1870" spans="3:8">
      <c r="C1870" s="653"/>
      <c r="E1870" s="653"/>
      <c r="G1870" s="653"/>
      <c r="H1870" s="653"/>
    </row>
    <row r="1871" spans="3:8">
      <c r="C1871" s="653"/>
      <c r="E1871" s="653"/>
      <c r="G1871" s="653"/>
      <c r="H1871" s="653"/>
    </row>
    <row r="1872" spans="3:8">
      <c r="C1872" s="653"/>
      <c r="E1872" s="653"/>
      <c r="G1872" s="653"/>
      <c r="H1872" s="653"/>
    </row>
    <row r="1873" spans="3:8">
      <c r="C1873" s="653"/>
      <c r="E1873" s="653"/>
      <c r="G1873" s="653"/>
      <c r="H1873" s="653"/>
    </row>
    <row r="1874" spans="3:8">
      <c r="C1874" s="653"/>
      <c r="E1874" s="653"/>
      <c r="G1874" s="653"/>
      <c r="H1874" s="653"/>
    </row>
    <row r="1875" spans="3:8">
      <c r="C1875" s="653"/>
      <c r="E1875" s="653"/>
      <c r="G1875" s="653"/>
      <c r="H1875" s="653"/>
    </row>
    <row r="1876" spans="3:8">
      <c r="C1876" s="653"/>
      <c r="E1876" s="653"/>
      <c r="G1876" s="653"/>
      <c r="H1876" s="653"/>
    </row>
    <row r="1877" spans="3:8">
      <c r="C1877" s="653"/>
      <c r="E1877" s="653"/>
      <c r="G1877" s="653"/>
      <c r="H1877" s="653"/>
    </row>
    <row r="1878" spans="3:8">
      <c r="C1878" s="653"/>
      <c r="E1878" s="653"/>
      <c r="G1878" s="653"/>
      <c r="H1878" s="653"/>
    </row>
    <row r="1879" spans="3:8">
      <c r="C1879" s="653"/>
      <c r="E1879" s="653"/>
      <c r="G1879" s="653"/>
      <c r="H1879" s="653"/>
    </row>
    <row r="1880" spans="3:8">
      <c r="C1880" s="653"/>
      <c r="E1880" s="653"/>
      <c r="G1880" s="653"/>
      <c r="H1880" s="653"/>
    </row>
    <row r="1881" spans="3:8">
      <c r="C1881" s="653"/>
      <c r="E1881" s="653"/>
      <c r="G1881" s="653"/>
      <c r="H1881" s="653"/>
    </row>
    <row r="1882" spans="3:8">
      <c r="C1882" s="653"/>
      <c r="E1882" s="653"/>
      <c r="G1882" s="653"/>
      <c r="H1882" s="653"/>
    </row>
    <row r="1883" spans="3:8">
      <c r="C1883" s="653"/>
      <c r="E1883" s="653"/>
      <c r="G1883" s="653"/>
      <c r="H1883" s="653"/>
    </row>
    <row r="1884" spans="3:8">
      <c r="C1884" s="653"/>
      <c r="E1884" s="653"/>
      <c r="G1884" s="653"/>
      <c r="H1884" s="653"/>
    </row>
    <row r="1885" spans="3:8">
      <c r="C1885" s="653"/>
      <c r="E1885" s="653"/>
      <c r="G1885" s="653"/>
      <c r="H1885" s="653"/>
    </row>
    <row r="1886" spans="3:8">
      <c r="C1886" s="653"/>
      <c r="E1886" s="653"/>
      <c r="G1886" s="653"/>
      <c r="H1886" s="653"/>
    </row>
    <row r="1887" spans="3:8">
      <c r="C1887" s="653"/>
      <c r="E1887" s="653"/>
      <c r="G1887" s="653"/>
      <c r="H1887" s="653"/>
    </row>
    <row r="1888" spans="3:8">
      <c r="C1888" s="653"/>
      <c r="E1888" s="653"/>
      <c r="G1888" s="653"/>
      <c r="H1888" s="653"/>
    </row>
    <row r="1889" spans="3:8">
      <c r="C1889" s="653"/>
      <c r="E1889" s="653"/>
      <c r="G1889" s="653"/>
      <c r="H1889" s="653"/>
    </row>
    <row r="1890" spans="3:8">
      <c r="C1890" s="653"/>
      <c r="E1890" s="653"/>
      <c r="G1890" s="653"/>
      <c r="H1890" s="653"/>
    </row>
    <row r="1891" spans="3:8">
      <c r="C1891" s="653"/>
      <c r="E1891" s="653"/>
      <c r="G1891" s="653"/>
      <c r="H1891" s="653"/>
    </row>
    <row r="1892" spans="3:8">
      <c r="C1892" s="653"/>
      <c r="E1892" s="653"/>
      <c r="G1892" s="653"/>
      <c r="H1892" s="653"/>
    </row>
    <row r="1893" spans="3:8">
      <c r="C1893" s="653"/>
      <c r="E1893" s="653"/>
      <c r="G1893" s="653"/>
      <c r="H1893" s="653"/>
    </row>
    <row r="1894" spans="3:8">
      <c r="C1894" s="653"/>
      <c r="E1894" s="653"/>
      <c r="G1894" s="653"/>
      <c r="H1894" s="653"/>
    </row>
    <row r="1895" spans="3:8">
      <c r="C1895" s="653"/>
      <c r="E1895" s="653"/>
      <c r="G1895" s="653"/>
      <c r="H1895" s="653"/>
    </row>
    <row r="1896" spans="3:8">
      <c r="C1896" s="653"/>
      <c r="E1896" s="653"/>
      <c r="G1896" s="653"/>
      <c r="H1896" s="653"/>
    </row>
    <row r="1897" spans="3:8">
      <c r="C1897" s="653"/>
      <c r="E1897" s="653"/>
      <c r="G1897" s="653"/>
      <c r="H1897" s="653"/>
    </row>
    <row r="1898" spans="3:8">
      <c r="C1898" s="653"/>
      <c r="E1898" s="653"/>
      <c r="G1898" s="653"/>
      <c r="H1898" s="653"/>
    </row>
    <row r="1899" spans="3:8">
      <c r="C1899" s="653"/>
      <c r="E1899" s="653"/>
      <c r="G1899" s="653"/>
      <c r="H1899" s="653"/>
    </row>
    <row r="1900" spans="3:8">
      <c r="C1900" s="653"/>
      <c r="E1900" s="653"/>
      <c r="G1900" s="653"/>
      <c r="H1900" s="653"/>
    </row>
    <row r="1901" spans="3:8">
      <c r="C1901" s="653"/>
      <c r="E1901" s="653"/>
      <c r="G1901" s="653"/>
      <c r="H1901" s="653"/>
    </row>
    <row r="1902" spans="3:8">
      <c r="C1902" s="653"/>
      <c r="E1902" s="653"/>
      <c r="G1902" s="653"/>
      <c r="H1902" s="653"/>
    </row>
    <row r="1903" spans="3:8">
      <c r="C1903" s="653"/>
      <c r="E1903" s="653"/>
      <c r="G1903" s="653"/>
      <c r="H1903" s="653"/>
    </row>
    <row r="1904" spans="3:8">
      <c r="C1904" s="653"/>
      <c r="E1904" s="653"/>
      <c r="G1904" s="653"/>
      <c r="H1904" s="653"/>
    </row>
    <row r="1905" spans="3:8">
      <c r="C1905" s="653"/>
      <c r="E1905" s="653"/>
      <c r="G1905" s="653"/>
      <c r="H1905" s="653"/>
    </row>
    <row r="1906" spans="3:8">
      <c r="C1906" s="653"/>
      <c r="E1906" s="653"/>
      <c r="G1906" s="653"/>
      <c r="H1906" s="653"/>
    </row>
    <row r="1907" spans="3:8">
      <c r="C1907" s="653"/>
      <c r="E1907" s="653"/>
      <c r="G1907" s="653"/>
      <c r="H1907" s="653"/>
    </row>
    <row r="1908" spans="3:8">
      <c r="C1908" s="653"/>
      <c r="E1908" s="653"/>
      <c r="G1908" s="653"/>
      <c r="H1908" s="653"/>
    </row>
    <row r="1909" spans="3:8">
      <c r="C1909" s="653"/>
      <c r="E1909" s="653"/>
      <c r="G1909" s="653"/>
      <c r="H1909" s="653"/>
    </row>
    <row r="1910" spans="3:8">
      <c r="C1910" s="653"/>
      <c r="E1910" s="653"/>
      <c r="G1910" s="653"/>
      <c r="H1910" s="653"/>
    </row>
    <row r="1911" spans="3:8">
      <c r="C1911" s="653"/>
      <c r="E1911" s="653"/>
      <c r="G1911" s="653"/>
      <c r="H1911" s="653"/>
    </row>
    <row r="1912" spans="3:8">
      <c r="C1912" s="653"/>
      <c r="E1912" s="653"/>
      <c r="G1912" s="653"/>
      <c r="H1912" s="653"/>
    </row>
    <row r="1913" spans="3:8">
      <c r="C1913" s="653"/>
      <c r="E1913" s="653"/>
      <c r="G1913" s="653"/>
      <c r="H1913" s="653"/>
    </row>
    <row r="1914" spans="3:8">
      <c r="C1914" s="653"/>
      <c r="E1914" s="653"/>
      <c r="G1914" s="653"/>
      <c r="H1914" s="653"/>
    </row>
    <row r="1915" spans="3:8">
      <c r="C1915" s="653"/>
      <c r="E1915" s="653"/>
      <c r="G1915" s="653"/>
      <c r="H1915" s="653"/>
    </row>
    <row r="1916" spans="3:8">
      <c r="C1916" s="653"/>
      <c r="E1916" s="653"/>
      <c r="G1916" s="653"/>
      <c r="H1916" s="653"/>
    </row>
    <row r="1917" spans="3:8">
      <c r="C1917" s="653"/>
      <c r="E1917" s="653"/>
      <c r="G1917" s="653"/>
      <c r="H1917" s="653"/>
    </row>
    <row r="1918" spans="3:8">
      <c r="C1918" s="653"/>
      <c r="E1918" s="653"/>
      <c r="G1918" s="653"/>
      <c r="H1918" s="653"/>
    </row>
    <row r="1919" spans="3:8">
      <c r="C1919" s="653"/>
      <c r="E1919" s="653"/>
      <c r="G1919" s="653"/>
      <c r="H1919" s="653"/>
    </row>
    <row r="1920" spans="3:8">
      <c r="C1920" s="653"/>
      <c r="E1920" s="653"/>
      <c r="G1920" s="653"/>
      <c r="H1920" s="653"/>
    </row>
    <row r="1921" spans="3:8">
      <c r="C1921" s="653"/>
      <c r="E1921" s="653"/>
      <c r="G1921" s="653"/>
      <c r="H1921" s="653"/>
    </row>
    <row r="1922" spans="3:8">
      <c r="C1922" s="653"/>
      <c r="E1922" s="653"/>
      <c r="G1922" s="653"/>
      <c r="H1922" s="653"/>
    </row>
    <row r="1923" spans="3:8">
      <c r="C1923" s="653"/>
      <c r="E1923" s="653"/>
      <c r="G1923" s="653"/>
      <c r="H1923" s="653"/>
    </row>
    <row r="1924" spans="3:8">
      <c r="C1924" s="653"/>
      <c r="E1924" s="653"/>
      <c r="G1924" s="653"/>
      <c r="H1924" s="653"/>
    </row>
    <row r="1925" spans="3:8">
      <c r="C1925" s="653"/>
      <c r="E1925" s="653"/>
      <c r="G1925" s="653"/>
      <c r="H1925" s="653"/>
    </row>
    <row r="1926" spans="3:8">
      <c r="C1926" s="653"/>
      <c r="E1926" s="653"/>
      <c r="G1926" s="653"/>
      <c r="H1926" s="653"/>
    </row>
    <row r="1927" spans="3:8">
      <c r="C1927" s="653"/>
      <c r="E1927" s="653"/>
      <c r="G1927" s="653"/>
      <c r="H1927" s="653"/>
    </row>
    <row r="1928" spans="3:8">
      <c r="C1928" s="653"/>
      <c r="E1928" s="653"/>
      <c r="G1928" s="653"/>
      <c r="H1928" s="653"/>
    </row>
    <row r="1929" spans="3:8">
      <c r="C1929" s="653"/>
      <c r="E1929" s="653"/>
      <c r="G1929" s="653"/>
      <c r="H1929" s="653"/>
    </row>
    <row r="1930" spans="3:8">
      <c r="C1930" s="653"/>
      <c r="E1930" s="653"/>
      <c r="G1930" s="653"/>
      <c r="H1930" s="653"/>
    </row>
    <row r="1931" spans="3:8">
      <c r="C1931" s="653"/>
      <c r="E1931" s="653"/>
      <c r="G1931" s="653"/>
      <c r="H1931" s="653"/>
    </row>
    <row r="1932" spans="3:8">
      <c r="C1932" s="653"/>
      <c r="E1932" s="653"/>
      <c r="G1932" s="653"/>
      <c r="H1932" s="653"/>
    </row>
    <row r="1933" spans="3:8">
      <c r="C1933" s="653"/>
      <c r="E1933" s="653"/>
      <c r="G1933" s="653"/>
      <c r="H1933" s="653"/>
    </row>
    <row r="1934" spans="3:8">
      <c r="C1934" s="653"/>
      <c r="E1934" s="653"/>
      <c r="G1934" s="653"/>
      <c r="H1934" s="653"/>
    </row>
    <row r="1935" spans="3:8">
      <c r="C1935" s="653"/>
      <c r="E1935" s="653"/>
      <c r="G1935" s="653"/>
      <c r="H1935" s="653"/>
    </row>
    <row r="1936" spans="3:8">
      <c r="C1936" s="653"/>
      <c r="E1936" s="653"/>
      <c r="G1936" s="653"/>
      <c r="H1936" s="653"/>
    </row>
    <row r="1937" spans="3:8">
      <c r="C1937" s="653"/>
      <c r="E1937" s="653"/>
      <c r="G1937" s="653"/>
      <c r="H1937" s="653"/>
    </row>
    <row r="1938" spans="3:8">
      <c r="C1938" s="653"/>
      <c r="E1938" s="653"/>
      <c r="G1938" s="653"/>
      <c r="H1938" s="653"/>
    </row>
    <row r="1939" spans="3:8">
      <c r="C1939" s="653"/>
      <c r="E1939" s="653"/>
      <c r="G1939" s="653"/>
      <c r="H1939" s="653"/>
    </row>
    <row r="1940" spans="3:8">
      <c r="C1940" s="653"/>
      <c r="E1940" s="653"/>
      <c r="G1940" s="653"/>
      <c r="H1940" s="653"/>
    </row>
    <row r="1941" spans="3:8">
      <c r="C1941" s="653"/>
      <c r="E1941" s="653"/>
      <c r="G1941" s="653"/>
      <c r="H1941" s="653"/>
    </row>
    <row r="1942" spans="3:8">
      <c r="C1942" s="653"/>
      <c r="E1942" s="653"/>
      <c r="G1942" s="653"/>
      <c r="H1942" s="653"/>
    </row>
    <row r="1943" spans="3:8">
      <c r="C1943" s="653"/>
      <c r="E1943" s="653"/>
      <c r="G1943" s="653"/>
      <c r="H1943" s="653"/>
    </row>
    <row r="1944" spans="3:8">
      <c r="C1944" s="653"/>
      <c r="E1944" s="653"/>
      <c r="G1944" s="653"/>
      <c r="H1944" s="653"/>
    </row>
    <row r="1945" spans="3:8">
      <c r="C1945" s="653"/>
      <c r="E1945" s="653"/>
      <c r="G1945" s="653"/>
      <c r="H1945" s="653"/>
    </row>
    <row r="1946" spans="3:8">
      <c r="C1946" s="653"/>
      <c r="E1946" s="653"/>
      <c r="G1946" s="653"/>
      <c r="H1946" s="653"/>
    </row>
    <row r="1947" spans="3:8">
      <c r="C1947" s="653"/>
      <c r="E1947" s="653"/>
      <c r="G1947" s="653"/>
      <c r="H1947" s="653"/>
    </row>
    <row r="1948" spans="3:8">
      <c r="C1948" s="653"/>
      <c r="E1948" s="653"/>
      <c r="G1948" s="653"/>
      <c r="H1948" s="653"/>
    </row>
    <row r="1949" spans="3:8">
      <c r="C1949" s="653"/>
      <c r="E1949" s="653"/>
      <c r="G1949" s="653"/>
      <c r="H1949" s="653"/>
    </row>
    <row r="1950" spans="3:8">
      <c r="C1950" s="653"/>
      <c r="E1950" s="653"/>
      <c r="G1950" s="653"/>
      <c r="H1950" s="653"/>
    </row>
    <row r="1951" spans="3:8">
      <c r="C1951" s="653"/>
      <c r="E1951" s="653"/>
      <c r="G1951" s="653"/>
      <c r="H1951" s="653"/>
    </row>
    <row r="1952" spans="3:8">
      <c r="C1952" s="653"/>
      <c r="E1952" s="653"/>
      <c r="G1952" s="653"/>
      <c r="H1952" s="653"/>
    </row>
    <row r="1953" spans="3:8">
      <c r="C1953" s="653"/>
      <c r="E1953" s="653"/>
      <c r="G1953" s="653"/>
      <c r="H1953" s="653"/>
    </row>
    <row r="1954" spans="3:8">
      <c r="C1954" s="653"/>
      <c r="E1954" s="653"/>
      <c r="G1954" s="653"/>
      <c r="H1954" s="653"/>
    </row>
    <row r="1955" spans="3:8">
      <c r="C1955" s="653"/>
      <c r="E1955" s="653"/>
      <c r="G1955" s="653"/>
      <c r="H1955" s="653"/>
    </row>
    <row r="1956" spans="3:8">
      <c r="C1956" s="653"/>
      <c r="E1956" s="653"/>
      <c r="G1956" s="653"/>
      <c r="H1956" s="653"/>
    </row>
    <row r="1957" spans="3:8">
      <c r="C1957" s="653"/>
      <c r="E1957" s="653"/>
      <c r="G1957" s="653"/>
      <c r="H1957" s="653"/>
    </row>
    <row r="1958" spans="3:8">
      <c r="C1958" s="653"/>
      <c r="E1958" s="653"/>
      <c r="G1958" s="653"/>
      <c r="H1958" s="653"/>
    </row>
    <row r="1959" spans="3:8">
      <c r="C1959" s="653"/>
      <c r="E1959" s="653"/>
      <c r="G1959" s="653"/>
      <c r="H1959" s="653"/>
    </row>
    <row r="1960" spans="3:8">
      <c r="C1960" s="653"/>
      <c r="E1960" s="653"/>
      <c r="G1960" s="653"/>
      <c r="H1960" s="653"/>
    </row>
    <row r="1961" spans="3:8">
      <c r="C1961" s="653"/>
      <c r="E1961" s="653"/>
      <c r="G1961" s="653"/>
      <c r="H1961" s="653"/>
    </row>
    <row r="1962" spans="3:8">
      <c r="C1962" s="653"/>
      <c r="E1962" s="653"/>
      <c r="G1962" s="653"/>
      <c r="H1962" s="653"/>
    </row>
    <row r="1963" spans="3:8">
      <c r="C1963" s="653"/>
      <c r="E1963" s="653"/>
      <c r="G1963" s="653"/>
      <c r="H1963" s="653"/>
    </row>
    <row r="1964" spans="3:8">
      <c r="C1964" s="653"/>
      <c r="E1964" s="653"/>
      <c r="G1964" s="653"/>
      <c r="H1964" s="653"/>
    </row>
    <row r="1965" spans="3:8">
      <c r="C1965" s="653"/>
      <c r="E1965" s="653"/>
      <c r="G1965" s="653"/>
      <c r="H1965" s="653"/>
    </row>
    <row r="1966" spans="3:8">
      <c r="C1966" s="653"/>
      <c r="E1966" s="653"/>
      <c r="G1966" s="653"/>
      <c r="H1966" s="653"/>
    </row>
    <row r="1967" spans="3:8">
      <c r="C1967" s="653"/>
      <c r="E1967" s="653"/>
      <c r="G1967" s="653"/>
      <c r="H1967" s="653"/>
    </row>
    <row r="1968" spans="3:8">
      <c r="C1968" s="653"/>
      <c r="E1968" s="653"/>
      <c r="G1968" s="653"/>
      <c r="H1968" s="653"/>
    </row>
    <row r="1969" spans="3:8">
      <c r="C1969" s="653"/>
      <c r="E1969" s="653"/>
      <c r="G1969" s="653"/>
      <c r="H1969" s="653"/>
    </row>
    <row r="1970" spans="3:8">
      <c r="C1970" s="653"/>
      <c r="E1970" s="653"/>
      <c r="G1970" s="653"/>
      <c r="H1970" s="653"/>
    </row>
    <row r="1971" spans="3:8">
      <c r="C1971" s="653"/>
      <c r="E1971" s="653"/>
      <c r="G1971" s="653"/>
      <c r="H1971" s="653"/>
    </row>
    <row r="1972" spans="3:8">
      <c r="C1972" s="653"/>
      <c r="E1972" s="653"/>
      <c r="G1972" s="653"/>
      <c r="H1972" s="653"/>
    </row>
    <row r="1973" spans="3:8">
      <c r="C1973" s="653"/>
      <c r="E1973" s="653"/>
      <c r="G1973" s="653"/>
      <c r="H1973" s="653"/>
    </row>
    <row r="1974" spans="3:8">
      <c r="C1974" s="653"/>
      <c r="E1974" s="653"/>
      <c r="G1974" s="653"/>
      <c r="H1974" s="653"/>
    </row>
    <row r="1975" spans="3:8">
      <c r="C1975" s="653"/>
      <c r="E1975" s="653"/>
      <c r="G1975" s="653"/>
      <c r="H1975" s="653"/>
    </row>
    <row r="1976" spans="3:8">
      <c r="C1976" s="653"/>
      <c r="E1976" s="653"/>
      <c r="G1976" s="653"/>
      <c r="H1976" s="653"/>
    </row>
    <row r="1977" spans="3:8">
      <c r="C1977" s="653"/>
      <c r="E1977" s="653"/>
      <c r="G1977" s="653"/>
      <c r="H1977" s="653"/>
    </row>
    <row r="1978" spans="3:8">
      <c r="C1978" s="653"/>
      <c r="E1978" s="653"/>
      <c r="G1978" s="653"/>
      <c r="H1978" s="653"/>
    </row>
    <row r="1979" spans="3:8">
      <c r="C1979" s="653"/>
      <c r="E1979" s="653"/>
      <c r="G1979" s="653"/>
      <c r="H1979" s="653"/>
    </row>
    <row r="1980" spans="3:8">
      <c r="C1980" s="653"/>
      <c r="E1980" s="653"/>
      <c r="G1980" s="653"/>
      <c r="H1980" s="653"/>
    </row>
    <row r="1981" spans="3:8">
      <c r="C1981" s="653"/>
      <c r="E1981" s="653"/>
      <c r="G1981" s="653"/>
      <c r="H1981" s="653"/>
    </row>
    <row r="1982" spans="3:8">
      <c r="C1982" s="653"/>
      <c r="E1982" s="653"/>
      <c r="G1982" s="653"/>
      <c r="H1982" s="653"/>
    </row>
    <row r="1983" spans="3:8">
      <c r="C1983" s="653"/>
      <c r="E1983" s="653"/>
      <c r="G1983" s="653"/>
      <c r="H1983" s="653"/>
    </row>
    <row r="1984" spans="3:8">
      <c r="C1984" s="653"/>
      <c r="E1984" s="653"/>
      <c r="G1984" s="653"/>
      <c r="H1984" s="653"/>
    </row>
    <row r="1985" spans="3:8">
      <c r="C1985" s="653"/>
      <c r="E1985" s="653"/>
      <c r="G1985" s="653"/>
      <c r="H1985" s="653"/>
    </row>
    <row r="1986" spans="3:8">
      <c r="C1986" s="653"/>
      <c r="E1986" s="653"/>
      <c r="G1986" s="653"/>
      <c r="H1986" s="653"/>
    </row>
    <row r="1987" spans="3:8">
      <c r="C1987" s="653"/>
      <c r="E1987" s="653"/>
      <c r="G1987" s="653"/>
      <c r="H1987" s="653"/>
    </row>
    <row r="1988" spans="3:8">
      <c r="C1988" s="653"/>
      <c r="E1988" s="653"/>
      <c r="G1988" s="653"/>
      <c r="H1988" s="653"/>
    </row>
    <row r="1989" spans="3:8">
      <c r="C1989" s="653"/>
      <c r="E1989" s="653"/>
      <c r="G1989" s="653"/>
      <c r="H1989" s="653"/>
    </row>
    <row r="1990" spans="3:8">
      <c r="C1990" s="653"/>
      <c r="E1990" s="653"/>
      <c r="G1990" s="653"/>
      <c r="H1990" s="653"/>
    </row>
    <row r="1991" spans="3:8">
      <c r="C1991" s="653"/>
      <c r="E1991" s="653"/>
      <c r="G1991" s="653"/>
      <c r="H1991" s="653"/>
    </row>
    <row r="1992" spans="3:8">
      <c r="C1992" s="653"/>
      <c r="E1992" s="653"/>
      <c r="G1992" s="653"/>
      <c r="H1992" s="653"/>
    </row>
    <row r="1993" spans="3:8">
      <c r="C1993" s="653"/>
      <c r="E1993" s="653"/>
      <c r="G1993" s="653"/>
      <c r="H1993" s="653"/>
    </row>
    <row r="1994" spans="3:8">
      <c r="C1994" s="653"/>
      <c r="E1994" s="653"/>
      <c r="G1994" s="653"/>
      <c r="H1994" s="653"/>
    </row>
    <row r="1995" spans="3:8">
      <c r="C1995" s="653"/>
      <c r="E1995" s="653"/>
      <c r="G1995" s="653"/>
      <c r="H1995" s="653"/>
    </row>
    <row r="1996" spans="3:8">
      <c r="C1996" s="653"/>
      <c r="E1996" s="653"/>
      <c r="G1996" s="653"/>
      <c r="H1996" s="653"/>
    </row>
    <row r="1997" spans="3:8">
      <c r="C1997" s="653"/>
      <c r="E1997" s="653"/>
      <c r="G1997" s="653"/>
      <c r="H1997" s="653"/>
    </row>
    <row r="1998" spans="3:8">
      <c r="C1998" s="653"/>
      <c r="E1998" s="653"/>
      <c r="G1998" s="653"/>
      <c r="H1998" s="653"/>
    </row>
    <row r="1999" spans="3:8">
      <c r="C1999" s="653"/>
      <c r="E1999" s="653"/>
      <c r="G1999" s="653"/>
      <c r="H1999" s="653"/>
    </row>
    <row r="2000" spans="3:8">
      <c r="C2000" s="653"/>
      <c r="E2000" s="653"/>
      <c r="G2000" s="653"/>
      <c r="H2000" s="653"/>
    </row>
    <row r="2001" spans="3:8">
      <c r="C2001" s="653"/>
      <c r="E2001" s="653"/>
      <c r="G2001" s="653"/>
      <c r="H2001" s="653"/>
    </row>
    <row r="2002" spans="3:8">
      <c r="C2002" s="653"/>
      <c r="E2002" s="653"/>
      <c r="G2002" s="653"/>
      <c r="H2002" s="653"/>
    </row>
    <row r="2003" spans="3:8">
      <c r="C2003" s="653"/>
      <c r="E2003" s="653"/>
      <c r="G2003" s="653"/>
      <c r="H2003" s="653"/>
    </row>
    <row r="2004" spans="3:8">
      <c r="C2004" s="653"/>
      <c r="E2004" s="653"/>
      <c r="G2004" s="653"/>
      <c r="H2004" s="653"/>
    </row>
    <row r="2005" spans="3:8">
      <c r="C2005" s="653"/>
      <c r="E2005" s="653"/>
      <c r="G2005" s="653"/>
      <c r="H2005" s="653"/>
    </row>
    <row r="2006" spans="3:8">
      <c r="C2006" s="653"/>
      <c r="E2006" s="653"/>
      <c r="G2006" s="653"/>
      <c r="H2006" s="653"/>
    </row>
    <row r="2007" spans="3:8">
      <c r="C2007" s="653"/>
      <c r="E2007" s="653"/>
      <c r="G2007" s="653"/>
      <c r="H2007" s="653"/>
    </row>
    <row r="2008" spans="3:8">
      <c r="C2008" s="653"/>
      <c r="E2008" s="653"/>
      <c r="G2008" s="653"/>
      <c r="H2008" s="653"/>
    </row>
    <row r="2009" spans="3:8">
      <c r="C2009" s="653"/>
      <c r="E2009" s="653"/>
      <c r="G2009" s="653"/>
      <c r="H2009" s="653"/>
    </row>
    <row r="2010" spans="3:8">
      <c r="C2010" s="653"/>
      <c r="E2010" s="653"/>
      <c r="G2010" s="653"/>
      <c r="H2010" s="653"/>
    </row>
    <row r="2011" spans="3:8">
      <c r="C2011" s="653"/>
      <c r="E2011" s="653"/>
      <c r="G2011" s="653"/>
      <c r="H2011" s="653"/>
    </row>
    <row r="2012" spans="3:8">
      <c r="C2012" s="653"/>
      <c r="E2012" s="653"/>
      <c r="G2012" s="653"/>
      <c r="H2012" s="653"/>
    </row>
    <row r="2013" spans="3:8">
      <c r="C2013" s="653"/>
      <c r="E2013" s="653"/>
      <c r="G2013" s="653"/>
      <c r="H2013" s="653"/>
    </row>
    <row r="2014" spans="3:8">
      <c r="C2014" s="653"/>
      <c r="E2014" s="653"/>
      <c r="G2014" s="653"/>
      <c r="H2014" s="653"/>
    </row>
    <row r="2015" spans="3:8">
      <c r="C2015" s="653"/>
      <c r="E2015" s="653"/>
      <c r="G2015" s="653"/>
      <c r="H2015" s="653"/>
    </row>
    <row r="2016" spans="3:8">
      <c r="C2016" s="653"/>
      <c r="E2016" s="653"/>
      <c r="G2016" s="653"/>
      <c r="H2016" s="653"/>
    </row>
    <row r="2017" spans="3:8">
      <c r="C2017" s="653"/>
      <c r="E2017" s="653"/>
      <c r="G2017" s="653"/>
      <c r="H2017" s="653"/>
    </row>
    <row r="2018" spans="3:8">
      <c r="C2018" s="653"/>
      <c r="E2018" s="653"/>
      <c r="G2018" s="653"/>
      <c r="H2018" s="653"/>
    </row>
    <row r="2019" spans="3:8">
      <c r="C2019" s="653"/>
      <c r="E2019" s="653"/>
      <c r="G2019" s="653"/>
      <c r="H2019" s="653"/>
    </row>
    <row r="2020" spans="3:8">
      <c r="C2020" s="653"/>
      <c r="E2020" s="653"/>
      <c r="G2020" s="653"/>
      <c r="H2020" s="653"/>
    </row>
    <row r="2021" spans="3:8">
      <c r="C2021" s="653"/>
      <c r="E2021" s="653"/>
      <c r="G2021" s="653"/>
      <c r="H2021" s="653"/>
    </row>
    <row r="2022" spans="3:8">
      <c r="C2022" s="653"/>
      <c r="E2022" s="653"/>
      <c r="G2022" s="653"/>
      <c r="H2022" s="653"/>
    </row>
    <row r="2023" spans="3:8">
      <c r="C2023" s="653"/>
      <c r="E2023" s="653"/>
      <c r="G2023" s="653"/>
      <c r="H2023" s="653"/>
    </row>
    <row r="2024" spans="3:8">
      <c r="C2024" s="653"/>
      <c r="E2024" s="653"/>
      <c r="G2024" s="653"/>
      <c r="H2024" s="653"/>
    </row>
    <row r="2025" spans="3:8">
      <c r="C2025" s="653"/>
      <c r="E2025" s="653"/>
      <c r="G2025" s="653"/>
      <c r="H2025" s="653"/>
    </row>
    <row r="2026" spans="3:8">
      <c r="C2026" s="653"/>
      <c r="E2026" s="653"/>
      <c r="G2026" s="653"/>
      <c r="H2026" s="653"/>
    </row>
    <row r="2027" spans="3:8">
      <c r="C2027" s="653"/>
      <c r="E2027" s="653"/>
      <c r="G2027" s="653"/>
      <c r="H2027" s="653"/>
    </row>
    <row r="2028" spans="3:8">
      <c r="C2028" s="653"/>
      <c r="E2028" s="653"/>
      <c r="G2028" s="653"/>
      <c r="H2028" s="653"/>
    </row>
    <row r="2029" spans="3:8">
      <c r="C2029" s="653"/>
      <c r="E2029" s="653"/>
      <c r="G2029" s="653"/>
      <c r="H2029" s="653"/>
    </row>
    <row r="2030" spans="3:8">
      <c r="C2030" s="653"/>
      <c r="E2030" s="653"/>
      <c r="G2030" s="653"/>
      <c r="H2030" s="653"/>
    </row>
    <row r="2031" spans="3:8">
      <c r="C2031" s="653"/>
      <c r="E2031" s="653"/>
      <c r="G2031" s="653"/>
      <c r="H2031" s="653"/>
    </row>
    <row r="2032" spans="3:8">
      <c r="C2032" s="653"/>
      <c r="E2032" s="653"/>
      <c r="G2032" s="653"/>
      <c r="H2032" s="653"/>
    </row>
    <row r="2033" spans="3:8">
      <c r="C2033" s="653"/>
      <c r="E2033" s="653"/>
      <c r="G2033" s="653"/>
      <c r="H2033" s="653"/>
    </row>
    <row r="2034" spans="3:8">
      <c r="C2034" s="653"/>
      <c r="E2034" s="653"/>
      <c r="G2034" s="653"/>
      <c r="H2034" s="653"/>
    </row>
    <row r="2035" spans="3:8">
      <c r="C2035" s="653"/>
      <c r="E2035" s="653"/>
      <c r="G2035" s="653"/>
      <c r="H2035" s="653"/>
    </row>
    <row r="2036" spans="3:8">
      <c r="C2036" s="653"/>
      <c r="E2036" s="653"/>
      <c r="G2036" s="653"/>
      <c r="H2036" s="653"/>
    </row>
    <row r="2037" spans="3:8">
      <c r="C2037" s="653"/>
      <c r="E2037" s="653"/>
      <c r="G2037" s="653"/>
      <c r="H2037" s="653"/>
    </row>
    <row r="2038" spans="3:8">
      <c r="C2038" s="653"/>
      <c r="E2038" s="653"/>
      <c r="G2038" s="653"/>
      <c r="H2038" s="653"/>
    </row>
    <row r="2039" spans="3:8">
      <c r="C2039" s="653"/>
      <c r="E2039" s="653"/>
      <c r="G2039" s="653"/>
      <c r="H2039" s="653"/>
    </row>
    <row r="2040" spans="3:8">
      <c r="C2040" s="653"/>
      <c r="E2040" s="653"/>
      <c r="G2040" s="653"/>
      <c r="H2040" s="653"/>
    </row>
    <row r="2041" spans="3:8">
      <c r="C2041" s="653"/>
      <c r="E2041" s="653"/>
      <c r="G2041" s="653"/>
      <c r="H2041" s="653"/>
    </row>
    <row r="2042" spans="3:8">
      <c r="C2042" s="653"/>
      <c r="E2042" s="653"/>
      <c r="G2042" s="653"/>
      <c r="H2042" s="653"/>
    </row>
    <row r="2043" spans="3:8">
      <c r="C2043" s="653"/>
      <c r="E2043" s="653"/>
      <c r="G2043" s="653"/>
      <c r="H2043" s="653"/>
    </row>
    <row r="2044" spans="3:8">
      <c r="C2044" s="653"/>
      <c r="E2044" s="653"/>
      <c r="G2044" s="653"/>
      <c r="H2044" s="653"/>
    </row>
    <row r="2045" spans="3:8">
      <c r="C2045" s="653"/>
      <c r="E2045" s="653"/>
      <c r="G2045" s="653"/>
      <c r="H2045" s="653"/>
    </row>
    <row r="2046" spans="3:8">
      <c r="C2046" s="653"/>
      <c r="E2046" s="653"/>
      <c r="G2046" s="653"/>
      <c r="H2046" s="653"/>
    </row>
    <row r="2047" spans="3:8">
      <c r="C2047" s="653"/>
      <c r="E2047" s="653"/>
      <c r="G2047" s="653"/>
      <c r="H2047" s="653"/>
    </row>
    <row r="2048" spans="3:8">
      <c r="C2048" s="653"/>
      <c r="E2048" s="653"/>
      <c r="G2048" s="653"/>
      <c r="H2048" s="653"/>
    </row>
    <row r="2049" spans="3:8">
      <c r="C2049" s="653"/>
      <c r="E2049" s="653"/>
      <c r="G2049" s="653"/>
      <c r="H2049" s="653"/>
    </row>
    <row r="2050" spans="3:8">
      <c r="C2050" s="653"/>
      <c r="E2050" s="653"/>
      <c r="G2050" s="653"/>
      <c r="H2050" s="653"/>
    </row>
    <row r="2051" spans="3:8">
      <c r="C2051" s="653"/>
      <c r="E2051" s="653"/>
      <c r="G2051" s="653"/>
      <c r="H2051" s="653"/>
    </row>
    <row r="2052" spans="3:8">
      <c r="C2052" s="653"/>
      <c r="E2052" s="653"/>
      <c r="G2052" s="653"/>
      <c r="H2052" s="653"/>
    </row>
    <row r="2053" spans="3:8">
      <c r="C2053" s="653"/>
      <c r="E2053" s="653"/>
      <c r="G2053" s="653"/>
      <c r="H2053" s="653"/>
    </row>
    <row r="2054" spans="3:8">
      <c r="C2054" s="653"/>
      <c r="E2054" s="653"/>
      <c r="G2054" s="653"/>
      <c r="H2054" s="653"/>
    </row>
    <row r="2055" spans="3:8">
      <c r="C2055" s="653"/>
      <c r="E2055" s="653"/>
      <c r="G2055" s="653"/>
      <c r="H2055" s="653"/>
    </row>
    <row r="2056" spans="3:8">
      <c r="C2056" s="653"/>
      <c r="E2056" s="653"/>
      <c r="G2056" s="653"/>
      <c r="H2056" s="653"/>
    </row>
    <row r="2057" spans="3:8">
      <c r="C2057" s="653"/>
      <c r="E2057" s="653"/>
      <c r="G2057" s="653"/>
      <c r="H2057" s="653"/>
    </row>
    <row r="2058" spans="3:8">
      <c r="C2058" s="653"/>
      <c r="E2058" s="653"/>
      <c r="G2058" s="653"/>
      <c r="H2058" s="653"/>
    </row>
    <row r="2059" spans="3:8">
      <c r="C2059" s="653"/>
      <c r="E2059" s="653"/>
      <c r="G2059" s="653"/>
      <c r="H2059" s="653"/>
    </row>
    <row r="2060" spans="3:8">
      <c r="C2060" s="653"/>
      <c r="E2060" s="653"/>
      <c r="G2060" s="653"/>
      <c r="H2060" s="653"/>
    </row>
    <row r="2061" spans="3:8">
      <c r="C2061" s="653"/>
      <c r="E2061" s="653"/>
      <c r="G2061" s="653"/>
      <c r="H2061" s="653"/>
    </row>
    <row r="2062" spans="3:8">
      <c r="C2062" s="653"/>
      <c r="E2062" s="653"/>
      <c r="G2062" s="653"/>
      <c r="H2062" s="653"/>
    </row>
    <row r="2063" spans="3:8">
      <c r="C2063" s="653"/>
      <c r="E2063" s="653"/>
      <c r="G2063" s="653"/>
      <c r="H2063" s="653"/>
    </row>
    <row r="2064" spans="3:8">
      <c r="C2064" s="653"/>
      <c r="E2064" s="653"/>
      <c r="G2064" s="653"/>
      <c r="H2064" s="653"/>
    </row>
    <row r="2065" spans="3:8">
      <c r="C2065" s="653"/>
      <c r="E2065" s="653"/>
      <c r="G2065" s="653"/>
      <c r="H2065" s="653"/>
    </row>
    <row r="2066" spans="3:8">
      <c r="C2066" s="653"/>
      <c r="E2066" s="653"/>
      <c r="G2066" s="653"/>
      <c r="H2066" s="653"/>
    </row>
    <row r="2067" spans="3:8">
      <c r="C2067" s="653"/>
      <c r="E2067" s="653"/>
      <c r="G2067" s="653"/>
      <c r="H2067" s="653"/>
    </row>
    <row r="2068" spans="3:8">
      <c r="C2068" s="653"/>
      <c r="E2068" s="653"/>
      <c r="G2068" s="653"/>
      <c r="H2068" s="653"/>
    </row>
    <row r="2069" spans="3:8">
      <c r="C2069" s="653"/>
      <c r="E2069" s="653"/>
      <c r="G2069" s="653"/>
      <c r="H2069" s="653"/>
    </row>
    <row r="2070" spans="3:8">
      <c r="C2070" s="653"/>
      <c r="E2070" s="653"/>
      <c r="G2070" s="653"/>
      <c r="H2070" s="653"/>
    </row>
    <row r="2071" spans="3:8">
      <c r="C2071" s="653"/>
      <c r="E2071" s="653"/>
      <c r="G2071" s="653"/>
      <c r="H2071" s="653"/>
    </row>
    <row r="2072" spans="3:8">
      <c r="C2072" s="653"/>
      <c r="E2072" s="653"/>
      <c r="G2072" s="653"/>
      <c r="H2072" s="653"/>
    </row>
    <row r="2073" spans="3:8">
      <c r="C2073" s="653"/>
      <c r="E2073" s="653"/>
      <c r="G2073" s="653"/>
      <c r="H2073" s="653"/>
    </row>
    <row r="2074" spans="3:8">
      <c r="C2074" s="653"/>
      <c r="E2074" s="653"/>
      <c r="G2074" s="653"/>
      <c r="H2074" s="653"/>
    </row>
    <row r="2075" spans="3:8">
      <c r="C2075" s="653"/>
      <c r="E2075" s="653"/>
      <c r="G2075" s="653"/>
      <c r="H2075" s="653"/>
    </row>
    <row r="2076" spans="3:8">
      <c r="C2076" s="653"/>
      <c r="E2076" s="653"/>
      <c r="G2076" s="653"/>
      <c r="H2076" s="653"/>
    </row>
    <row r="2077" spans="3:8">
      <c r="C2077" s="653"/>
      <c r="E2077" s="653"/>
      <c r="G2077" s="653"/>
      <c r="H2077" s="653"/>
    </row>
    <row r="2078" spans="3:8">
      <c r="C2078" s="653"/>
      <c r="E2078" s="653"/>
      <c r="G2078" s="653"/>
      <c r="H2078" s="653"/>
    </row>
    <row r="2079" spans="3:8">
      <c r="C2079" s="653"/>
      <c r="E2079" s="653"/>
      <c r="G2079" s="653"/>
      <c r="H2079" s="653"/>
    </row>
    <row r="2080" spans="3:8">
      <c r="C2080" s="653"/>
      <c r="E2080" s="653"/>
      <c r="G2080" s="653"/>
      <c r="H2080" s="653"/>
    </row>
    <row r="2081" spans="3:8">
      <c r="C2081" s="653"/>
      <c r="E2081" s="653"/>
      <c r="G2081" s="653"/>
      <c r="H2081" s="653"/>
    </row>
    <row r="2082" spans="3:8">
      <c r="C2082" s="653"/>
      <c r="E2082" s="653"/>
      <c r="G2082" s="653"/>
      <c r="H2082" s="653"/>
    </row>
    <row r="2083" spans="3:8">
      <c r="C2083" s="653"/>
      <c r="E2083" s="653"/>
      <c r="G2083" s="653"/>
      <c r="H2083" s="653"/>
    </row>
    <row r="2084" spans="3:8">
      <c r="C2084" s="653"/>
      <c r="E2084" s="653"/>
      <c r="G2084" s="653"/>
      <c r="H2084" s="653"/>
    </row>
    <row r="2085" spans="3:8">
      <c r="C2085" s="653"/>
      <c r="E2085" s="653"/>
      <c r="G2085" s="653"/>
      <c r="H2085" s="653"/>
    </row>
    <row r="2086" spans="3:8">
      <c r="C2086" s="653"/>
      <c r="E2086" s="653"/>
      <c r="G2086" s="653"/>
      <c r="H2086" s="653"/>
    </row>
    <row r="2087" spans="3:8">
      <c r="C2087" s="653"/>
      <c r="E2087" s="653"/>
      <c r="G2087" s="653"/>
      <c r="H2087" s="653"/>
    </row>
    <row r="2088" spans="3:8">
      <c r="C2088" s="653"/>
      <c r="E2088" s="653"/>
      <c r="G2088" s="653"/>
      <c r="H2088" s="653"/>
    </row>
    <row r="2089" spans="3:8">
      <c r="C2089" s="653"/>
      <c r="E2089" s="653"/>
      <c r="G2089" s="653"/>
      <c r="H2089" s="653"/>
    </row>
    <row r="2090" spans="3:8">
      <c r="C2090" s="653"/>
      <c r="E2090" s="653"/>
      <c r="G2090" s="653"/>
      <c r="H2090" s="653"/>
    </row>
    <row r="2091" spans="3:8">
      <c r="C2091" s="653"/>
      <c r="E2091" s="653"/>
      <c r="G2091" s="653"/>
      <c r="H2091" s="653"/>
    </row>
    <row r="2092" spans="3:8">
      <c r="C2092" s="653"/>
      <c r="E2092" s="653"/>
      <c r="G2092" s="653"/>
      <c r="H2092" s="653"/>
    </row>
    <row r="2093" spans="3:8">
      <c r="C2093" s="653"/>
      <c r="E2093" s="653"/>
      <c r="G2093" s="653"/>
      <c r="H2093" s="653"/>
    </row>
    <row r="2094" spans="3:8">
      <c r="C2094" s="653"/>
      <c r="E2094" s="653"/>
      <c r="G2094" s="653"/>
      <c r="H2094" s="653"/>
    </row>
    <row r="2095" spans="3:8">
      <c r="C2095" s="653"/>
      <c r="E2095" s="653"/>
      <c r="G2095" s="653"/>
      <c r="H2095" s="653"/>
    </row>
    <row r="2096" spans="3:8">
      <c r="C2096" s="653"/>
      <c r="E2096" s="653"/>
      <c r="G2096" s="653"/>
      <c r="H2096" s="653"/>
    </row>
    <row r="2097" spans="3:8">
      <c r="C2097" s="653"/>
      <c r="E2097" s="653"/>
      <c r="G2097" s="653"/>
      <c r="H2097" s="653"/>
    </row>
    <row r="2098" spans="3:8">
      <c r="C2098" s="653"/>
      <c r="E2098" s="653"/>
      <c r="G2098" s="653"/>
      <c r="H2098" s="653"/>
    </row>
    <row r="2099" spans="3:8">
      <c r="C2099" s="653"/>
      <c r="E2099" s="653"/>
      <c r="G2099" s="653"/>
      <c r="H2099" s="653"/>
    </row>
    <row r="2100" spans="3:8">
      <c r="C2100" s="653"/>
      <c r="E2100" s="653"/>
      <c r="G2100" s="653"/>
      <c r="H2100" s="653"/>
    </row>
    <row r="2101" spans="3:8">
      <c r="C2101" s="653"/>
      <c r="E2101" s="653"/>
      <c r="G2101" s="653"/>
      <c r="H2101" s="653"/>
    </row>
    <row r="2102" spans="3:8">
      <c r="C2102" s="653"/>
      <c r="E2102" s="653"/>
      <c r="G2102" s="653"/>
      <c r="H2102" s="653"/>
    </row>
    <row r="2103" spans="3:8">
      <c r="C2103" s="653"/>
      <c r="E2103" s="653"/>
      <c r="G2103" s="653"/>
      <c r="H2103" s="653"/>
    </row>
    <row r="2104" spans="3:8">
      <c r="C2104" s="653"/>
      <c r="E2104" s="653"/>
      <c r="G2104" s="653"/>
      <c r="H2104" s="653"/>
    </row>
    <row r="2105" spans="3:8">
      <c r="C2105" s="653"/>
      <c r="E2105" s="653"/>
      <c r="G2105" s="653"/>
      <c r="H2105" s="653"/>
    </row>
    <row r="2106" spans="3:8">
      <c r="C2106" s="653"/>
      <c r="E2106" s="653"/>
      <c r="G2106" s="653"/>
      <c r="H2106" s="653"/>
    </row>
    <row r="2107" spans="3:8">
      <c r="C2107" s="653"/>
      <c r="E2107" s="653"/>
      <c r="G2107" s="653"/>
      <c r="H2107" s="653"/>
    </row>
    <row r="2108" spans="3:8">
      <c r="C2108" s="653"/>
      <c r="E2108" s="653"/>
      <c r="G2108" s="653"/>
      <c r="H2108" s="653"/>
    </row>
    <row r="2109" spans="3:8">
      <c r="C2109" s="653"/>
      <c r="E2109" s="653"/>
      <c r="G2109" s="653"/>
      <c r="H2109" s="653"/>
    </row>
    <row r="2110" spans="3:8">
      <c r="C2110" s="653"/>
      <c r="E2110" s="653"/>
      <c r="G2110" s="653"/>
      <c r="H2110" s="653"/>
    </row>
    <row r="2111" spans="3:8">
      <c r="C2111" s="653"/>
      <c r="E2111" s="653"/>
      <c r="G2111" s="653"/>
      <c r="H2111" s="653"/>
    </row>
    <row r="2112" spans="3:8">
      <c r="C2112" s="653"/>
      <c r="E2112" s="653"/>
      <c r="G2112" s="653"/>
      <c r="H2112" s="653"/>
    </row>
    <row r="2113" spans="3:8">
      <c r="C2113" s="653"/>
      <c r="E2113" s="653"/>
      <c r="G2113" s="653"/>
      <c r="H2113" s="653"/>
    </row>
    <row r="2114" spans="3:8">
      <c r="C2114" s="653"/>
      <c r="E2114" s="653"/>
      <c r="G2114" s="653"/>
      <c r="H2114" s="653"/>
    </row>
    <row r="2115" spans="3:8">
      <c r="C2115" s="653"/>
      <c r="E2115" s="653"/>
      <c r="G2115" s="653"/>
      <c r="H2115" s="653"/>
    </row>
    <row r="2116" spans="3:8">
      <c r="C2116" s="653"/>
      <c r="E2116" s="653"/>
      <c r="G2116" s="653"/>
      <c r="H2116" s="653"/>
    </row>
    <row r="2117" spans="3:8">
      <c r="C2117" s="653"/>
      <c r="E2117" s="653"/>
      <c r="G2117" s="653"/>
      <c r="H2117" s="653"/>
    </row>
    <row r="2118" spans="3:8">
      <c r="C2118" s="653"/>
      <c r="E2118" s="653"/>
      <c r="G2118" s="653"/>
      <c r="H2118" s="653"/>
    </row>
    <row r="2119" spans="3:8">
      <c r="C2119" s="653"/>
      <c r="E2119" s="653"/>
      <c r="G2119" s="653"/>
      <c r="H2119" s="653"/>
    </row>
    <row r="2120" spans="3:8">
      <c r="C2120" s="653"/>
      <c r="E2120" s="653"/>
      <c r="G2120" s="653"/>
      <c r="H2120" s="653"/>
    </row>
    <row r="2121" spans="3:8">
      <c r="C2121" s="653"/>
      <c r="E2121" s="653"/>
      <c r="G2121" s="653"/>
      <c r="H2121" s="653"/>
    </row>
    <row r="2122" spans="3:8">
      <c r="C2122" s="653"/>
      <c r="E2122" s="653"/>
      <c r="G2122" s="653"/>
      <c r="H2122" s="653"/>
    </row>
    <row r="2123" spans="3:8">
      <c r="C2123" s="653"/>
      <c r="E2123" s="653"/>
      <c r="G2123" s="653"/>
      <c r="H2123" s="653"/>
    </row>
    <row r="2124" spans="3:8">
      <c r="C2124" s="653"/>
      <c r="E2124" s="653"/>
      <c r="G2124" s="653"/>
      <c r="H2124" s="653"/>
    </row>
    <row r="2125" spans="3:8">
      <c r="C2125" s="653"/>
      <c r="E2125" s="653"/>
      <c r="G2125" s="653"/>
      <c r="H2125" s="653"/>
    </row>
    <row r="2126" spans="3:8">
      <c r="C2126" s="653"/>
      <c r="E2126" s="653"/>
      <c r="G2126" s="653"/>
      <c r="H2126" s="653"/>
    </row>
    <row r="2127" spans="3:8">
      <c r="C2127" s="653"/>
      <c r="E2127" s="653"/>
      <c r="G2127" s="653"/>
      <c r="H2127" s="653"/>
    </row>
    <row r="2128" spans="3:8">
      <c r="C2128" s="653"/>
      <c r="E2128" s="653"/>
      <c r="G2128" s="653"/>
      <c r="H2128" s="653"/>
    </row>
    <row r="2129" spans="3:8">
      <c r="C2129" s="653"/>
      <c r="E2129" s="653"/>
      <c r="G2129" s="653"/>
      <c r="H2129" s="653"/>
    </row>
    <row r="2130" spans="3:8">
      <c r="C2130" s="653"/>
      <c r="E2130" s="653"/>
      <c r="G2130" s="653"/>
      <c r="H2130" s="653"/>
    </row>
    <row r="2131" spans="3:8">
      <c r="C2131" s="653"/>
      <c r="E2131" s="653"/>
      <c r="G2131" s="653"/>
      <c r="H2131" s="653"/>
    </row>
    <row r="2132" spans="3:8">
      <c r="C2132" s="653"/>
      <c r="E2132" s="653"/>
      <c r="G2132" s="653"/>
      <c r="H2132" s="653"/>
    </row>
    <row r="2133" spans="3:8">
      <c r="C2133" s="653"/>
      <c r="E2133" s="653"/>
      <c r="G2133" s="653"/>
      <c r="H2133" s="653"/>
    </row>
    <row r="2134" spans="3:8">
      <c r="C2134" s="653"/>
      <c r="E2134" s="653"/>
      <c r="G2134" s="653"/>
      <c r="H2134" s="653"/>
    </row>
    <row r="2135" spans="3:8">
      <c r="C2135" s="653"/>
      <c r="E2135" s="653"/>
      <c r="G2135" s="653"/>
      <c r="H2135" s="653"/>
    </row>
    <row r="2136" spans="3:8">
      <c r="C2136" s="653"/>
      <c r="E2136" s="653"/>
      <c r="G2136" s="653"/>
      <c r="H2136" s="653"/>
    </row>
    <row r="2137" spans="3:8">
      <c r="C2137" s="653"/>
      <c r="E2137" s="653"/>
      <c r="G2137" s="653"/>
      <c r="H2137" s="653"/>
    </row>
    <row r="2138" spans="3:8">
      <c r="C2138" s="653"/>
      <c r="E2138" s="653"/>
      <c r="G2138" s="653"/>
      <c r="H2138" s="653"/>
    </row>
    <row r="2139" spans="3:8">
      <c r="C2139" s="653"/>
      <c r="E2139" s="653"/>
      <c r="G2139" s="653"/>
      <c r="H2139" s="653"/>
    </row>
    <row r="2140" spans="3:8">
      <c r="C2140" s="653"/>
      <c r="E2140" s="653"/>
      <c r="G2140" s="653"/>
      <c r="H2140" s="653"/>
    </row>
    <row r="2141" spans="3:8">
      <c r="C2141" s="653"/>
      <c r="E2141" s="653"/>
      <c r="G2141" s="653"/>
      <c r="H2141" s="653"/>
    </row>
    <row r="2142" spans="3:8">
      <c r="C2142" s="653"/>
      <c r="E2142" s="653"/>
      <c r="G2142" s="653"/>
      <c r="H2142" s="653"/>
    </row>
    <row r="2143" spans="3:8">
      <c r="C2143" s="653"/>
      <c r="E2143" s="653"/>
      <c r="G2143" s="653"/>
      <c r="H2143" s="653"/>
    </row>
    <row r="2144" spans="3:8">
      <c r="C2144" s="653"/>
      <c r="E2144" s="653"/>
      <c r="G2144" s="653"/>
      <c r="H2144" s="653"/>
    </row>
    <row r="2145" spans="3:8">
      <c r="C2145" s="653"/>
      <c r="E2145" s="653"/>
      <c r="G2145" s="653"/>
      <c r="H2145" s="653"/>
    </row>
    <row r="2146" spans="3:8">
      <c r="C2146" s="653"/>
      <c r="E2146" s="653"/>
      <c r="G2146" s="653"/>
      <c r="H2146" s="653"/>
    </row>
    <row r="2147" spans="3:8">
      <c r="C2147" s="653"/>
      <c r="E2147" s="653"/>
      <c r="G2147" s="653"/>
      <c r="H2147" s="653"/>
    </row>
    <row r="2148" spans="3:8">
      <c r="C2148" s="653"/>
      <c r="E2148" s="653"/>
      <c r="G2148" s="653"/>
      <c r="H2148" s="653"/>
    </row>
    <row r="2149" spans="3:8">
      <c r="C2149" s="653"/>
      <c r="E2149" s="653"/>
      <c r="G2149" s="653"/>
      <c r="H2149" s="653"/>
    </row>
    <row r="2150" spans="3:8">
      <c r="C2150" s="653"/>
      <c r="E2150" s="653"/>
      <c r="G2150" s="653"/>
      <c r="H2150" s="653"/>
    </row>
    <row r="2151" spans="3:8">
      <c r="C2151" s="653"/>
      <c r="E2151" s="653"/>
      <c r="G2151" s="653"/>
      <c r="H2151" s="653"/>
    </row>
    <row r="2152" spans="3:8">
      <c r="C2152" s="653"/>
      <c r="E2152" s="653"/>
      <c r="G2152" s="653"/>
      <c r="H2152" s="653"/>
    </row>
    <row r="2153" spans="3:8">
      <c r="C2153" s="653"/>
      <c r="E2153" s="653"/>
      <c r="G2153" s="653"/>
      <c r="H2153" s="653"/>
    </row>
    <row r="2154" spans="3:8">
      <c r="C2154" s="653"/>
      <c r="E2154" s="653"/>
      <c r="G2154" s="653"/>
      <c r="H2154" s="653"/>
    </row>
    <row r="2155" spans="3:8">
      <c r="C2155" s="653"/>
      <c r="E2155" s="653"/>
      <c r="G2155" s="653"/>
      <c r="H2155" s="653"/>
    </row>
    <row r="2156" spans="3:8">
      <c r="C2156" s="653"/>
      <c r="E2156" s="653"/>
      <c r="G2156" s="653"/>
      <c r="H2156" s="653"/>
    </row>
    <row r="2157" spans="3:8">
      <c r="C2157" s="653"/>
      <c r="E2157" s="653"/>
      <c r="G2157" s="653"/>
      <c r="H2157" s="653"/>
    </row>
    <row r="2158" spans="3:8">
      <c r="C2158" s="653"/>
      <c r="E2158" s="653"/>
      <c r="G2158" s="653"/>
      <c r="H2158" s="653"/>
    </row>
    <row r="2159" spans="3:8">
      <c r="C2159" s="653"/>
      <c r="E2159" s="653"/>
      <c r="G2159" s="653"/>
      <c r="H2159" s="653"/>
    </row>
    <row r="2160" spans="3:8">
      <c r="C2160" s="653"/>
      <c r="E2160" s="653"/>
      <c r="G2160" s="653"/>
      <c r="H2160" s="653"/>
    </row>
    <row r="2161" spans="3:8">
      <c r="C2161" s="653"/>
      <c r="E2161" s="653"/>
      <c r="G2161" s="653"/>
      <c r="H2161" s="653"/>
    </row>
    <row r="2162" spans="3:8">
      <c r="C2162" s="653"/>
      <c r="E2162" s="653"/>
      <c r="G2162" s="653"/>
      <c r="H2162" s="653"/>
    </row>
    <row r="2163" spans="3:8">
      <c r="C2163" s="653"/>
      <c r="E2163" s="653"/>
      <c r="G2163" s="653"/>
      <c r="H2163" s="653"/>
    </row>
    <row r="2164" spans="3:8">
      <c r="C2164" s="653"/>
      <c r="E2164" s="653"/>
      <c r="G2164" s="653"/>
      <c r="H2164" s="653"/>
    </row>
    <row r="2165" spans="3:8">
      <c r="C2165" s="653"/>
      <c r="E2165" s="653"/>
      <c r="G2165" s="653"/>
      <c r="H2165" s="653"/>
    </row>
    <row r="2166" spans="3:8">
      <c r="C2166" s="653"/>
      <c r="E2166" s="653"/>
      <c r="G2166" s="653"/>
      <c r="H2166" s="653"/>
    </row>
    <row r="2167" spans="3:8">
      <c r="C2167" s="653"/>
      <c r="E2167" s="653"/>
      <c r="G2167" s="653"/>
      <c r="H2167" s="653"/>
    </row>
    <row r="2168" spans="3:8">
      <c r="C2168" s="653"/>
      <c r="E2168" s="653"/>
      <c r="G2168" s="653"/>
      <c r="H2168" s="653"/>
    </row>
    <row r="2169" spans="3:8">
      <c r="C2169" s="653"/>
      <c r="E2169" s="653"/>
      <c r="G2169" s="653"/>
      <c r="H2169" s="653"/>
    </row>
    <row r="2170" spans="3:8">
      <c r="C2170" s="653"/>
      <c r="E2170" s="653"/>
      <c r="G2170" s="653"/>
      <c r="H2170" s="653"/>
    </row>
    <row r="2171" spans="3:8">
      <c r="C2171" s="653"/>
      <c r="E2171" s="653"/>
      <c r="G2171" s="653"/>
      <c r="H2171" s="653"/>
    </row>
    <row r="2172" spans="3:8">
      <c r="C2172" s="653"/>
      <c r="E2172" s="653"/>
      <c r="G2172" s="653"/>
      <c r="H2172" s="653"/>
    </row>
    <row r="2173" spans="3:8">
      <c r="C2173" s="653"/>
      <c r="E2173" s="653"/>
      <c r="G2173" s="653"/>
      <c r="H2173" s="653"/>
    </row>
    <row r="2174" spans="3:8">
      <c r="C2174" s="653"/>
      <c r="E2174" s="653"/>
      <c r="G2174" s="653"/>
      <c r="H2174" s="653"/>
    </row>
    <row r="2175" spans="3:8">
      <c r="C2175" s="653"/>
      <c r="E2175" s="653"/>
      <c r="G2175" s="653"/>
      <c r="H2175" s="653"/>
    </row>
    <row r="2176" spans="3:8">
      <c r="C2176" s="653"/>
      <c r="E2176" s="653"/>
      <c r="G2176" s="653"/>
      <c r="H2176" s="653"/>
    </row>
    <row r="2177" spans="3:8">
      <c r="C2177" s="653"/>
      <c r="E2177" s="653"/>
      <c r="G2177" s="653"/>
      <c r="H2177" s="653"/>
    </row>
    <row r="2178" spans="3:8">
      <c r="C2178" s="653"/>
      <c r="E2178" s="653"/>
      <c r="G2178" s="653"/>
      <c r="H2178" s="653"/>
    </row>
    <row r="2179" spans="3:8">
      <c r="C2179" s="653"/>
      <c r="E2179" s="653"/>
      <c r="G2179" s="653"/>
      <c r="H2179" s="653"/>
    </row>
    <row r="2180" spans="3:8">
      <c r="C2180" s="653"/>
      <c r="E2180" s="653"/>
      <c r="G2180" s="653"/>
      <c r="H2180" s="653"/>
    </row>
    <row r="2181" spans="3:8">
      <c r="C2181" s="653"/>
      <c r="E2181" s="653"/>
      <c r="G2181" s="653"/>
      <c r="H2181" s="653"/>
    </row>
    <row r="2182" spans="3:8">
      <c r="C2182" s="653"/>
      <c r="E2182" s="653"/>
      <c r="G2182" s="653"/>
      <c r="H2182" s="653"/>
    </row>
    <row r="2183" spans="3:8">
      <c r="C2183" s="653"/>
      <c r="E2183" s="653"/>
      <c r="G2183" s="653"/>
      <c r="H2183" s="653"/>
    </row>
    <row r="2184" spans="3:8">
      <c r="C2184" s="653"/>
      <c r="E2184" s="653"/>
      <c r="G2184" s="653"/>
      <c r="H2184" s="653"/>
    </row>
    <row r="2185" spans="3:8">
      <c r="C2185" s="653"/>
      <c r="E2185" s="653"/>
      <c r="G2185" s="653"/>
      <c r="H2185" s="653"/>
    </row>
    <row r="2186" spans="3:8">
      <c r="C2186" s="653"/>
      <c r="E2186" s="653"/>
      <c r="G2186" s="653"/>
      <c r="H2186" s="653"/>
    </row>
    <row r="2187" spans="3:8">
      <c r="C2187" s="653"/>
      <c r="E2187" s="653"/>
      <c r="G2187" s="653"/>
      <c r="H2187" s="653"/>
    </row>
    <row r="2188" spans="3:8">
      <c r="C2188" s="653"/>
      <c r="E2188" s="653"/>
      <c r="G2188" s="653"/>
      <c r="H2188" s="653"/>
    </row>
    <row r="2189" spans="3:8">
      <c r="C2189" s="653"/>
      <c r="E2189" s="653"/>
      <c r="G2189" s="653"/>
      <c r="H2189" s="653"/>
    </row>
    <row r="2190" spans="3:8">
      <c r="C2190" s="653"/>
      <c r="E2190" s="653"/>
      <c r="G2190" s="653"/>
      <c r="H2190" s="653"/>
    </row>
    <row r="2191" spans="3:8">
      <c r="C2191" s="653"/>
      <c r="E2191" s="653"/>
      <c r="G2191" s="653"/>
      <c r="H2191" s="653"/>
    </row>
    <row r="2192" spans="3:8">
      <c r="C2192" s="653"/>
      <c r="E2192" s="653"/>
      <c r="G2192" s="653"/>
      <c r="H2192" s="653"/>
    </row>
    <row r="2193" spans="3:8">
      <c r="C2193" s="653"/>
      <c r="E2193" s="653"/>
      <c r="G2193" s="653"/>
      <c r="H2193" s="653"/>
    </row>
    <row r="2194" spans="3:8">
      <c r="C2194" s="653"/>
      <c r="E2194" s="653"/>
      <c r="G2194" s="653"/>
      <c r="H2194" s="653"/>
    </row>
    <row r="2195" spans="3:8">
      <c r="C2195" s="653"/>
      <c r="E2195" s="653"/>
      <c r="G2195" s="653"/>
      <c r="H2195" s="653"/>
    </row>
    <row r="2196" spans="3:8">
      <c r="C2196" s="653"/>
      <c r="E2196" s="653"/>
      <c r="G2196" s="653"/>
      <c r="H2196" s="653"/>
    </row>
    <row r="2197" spans="3:8">
      <c r="C2197" s="653"/>
      <c r="E2197" s="653"/>
      <c r="G2197" s="653"/>
      <c r="H2197" s="653"/>
    </row>
    <row r="2198" spans="3:8">
      <c r="C2198" s="653"/>
      <c r="E2198" s="653"/>
      <c r="G2198" s="653"/>
      <c r="H2198" s="653"/>
    </row>
    <row r="2199" spans="3:8">
      <c r="C2199" s="653"/>
      <c r="E2199" s="653"/>
      <c r="G2199" s="653"/>
      <c r="H2199" s="653"/>
    </row>
    <row r="2200" spans="3:8">
      <c r="C2200" s="653"/>
      <c r="E2200" s="653"/>
      <c r="G2200" s="653"/>
      <c r="H2200" s="653"/>
    </row>
    <row r="2201" spans="3:8">
      <c r="C2201" s="653"/>
      <c r="E2201" s="653"/>
      <c r="G2201" s="653"/>
      <c r="H2201" s="653"/>
    </row>
    <row r="2202" spans="3:8">
      <c r="C2202" s="653"/>
      <c r="E2202" s="653"/>
      <c r="G2202" s="653"/>
      <c r="H2202" s="653"/>
    </row>
    <row r="2203" spans="3:8">
      <c r="C2203" s="653"/>
      <c r="E2203" s="653"/>
      <c r="G2203" s="653"/>
      <c r="H2203" s="653"/>
    </row>
    <row r="2204" spans="3:8">
      <c r="C2204" s="653"/>
      <c r="E2204" s="653"/>
      <c r="G2204" s="653"/>
      <c r="H2204" s="653"/>
    </row>
    <row r="2205" spans="3:8">
      <c r="C2205" s="653"/>
      <c r="E2205" s="653"/>
      <c r="G2205" s="653"/>
      <c r="H2205" s="653"/>
    </row>
    <row r="2206" spans="3:8">
      <c r="C2206" s="653"/>
      <c r="E2206" s="653"/>
      <c r="G2206" s="653"/>
      <c r="H2206" s="653"/>
    </row>
    <row r="2207" spans="3:8">
      <c r="C2207" s="653"/>
      <c r="E2207" s="653"/>
      <c r="G2207" s="653"/>
      <c r="H2207" s="653"/>
    </row>
    <row r="2208" spans="3:8">
      <c r="C2208" s="653"/>
      <c r="E2208" s="653"/>
      <c r="G2208" s="653"/>
      <c r="H2208" s="653"/>
    </row>
    <row r="2209" spans="3:8">
      <c r="C2209" s="653"/>
      <c r="E2209" s="653"/>
      <c r="G2209" s="653"/>
      <c r="H2209" s="653"/>
    </row>
    <row r="2210" spans="3:8">
      <c r="C2210" s="653"/>
      <c r="E2210" s="653"/>
      <c r="G2210" s="653"/>
      <c r="H2210" s="653"/>
    </row>
    <row r="2211" spans="3:8">
      <c r="C2211" s="653"/>
      <c r="E2211" s="653"/>
      <c r="G2211" s="653"/>
      <c r="H2211" s="653"/>
    </row>
    <row r="2212" spans="3:8">
      <c r="C2212" s="653"/>
      <c r="E2212" s="653"/>
      <c r="G2212" s="653"/>
      <c r="H2212" s="653"/>
    </row>
    <row r="2213" spans="3:8">
      <c r="C2213" s="653"/>
      <c r="E2213" s="653"/>
      <c r="G2213" s="653"/>
      <c r="H2213" s="653"/>
    </row>
    <row r="2214" spans="3:8">
      <c r="C2214" s="653"/>
      <c r="E2214" s="653"/>
      <c r="G2214" s="653"/>
      <c r="H2214" s="653"/>
    </row>
    <row r="2215" spans="3:8">
      <c r="C2215" s="653"/>
      <c r="E2215" s="653"/>
      <c r="G2215" s="653"/>
      <c r="H2215" s="653"/>
    </row>
    <row r="2216" spans="3:8">
      <c r="C2216" s="653"/>
      <c r="E2216" s="653"/>
      <c r="G2216" s="653"/>
      <c r="H2216" s="653"/>
    </row>
    <row r="2217" spans="3:8">
      <c r="C2217" s="653"/>
      <c r="E2217" s="653"/>
      <c r="G2217" s="653"/>
      <c r="H2217" s="653"/>
    </row>
    <row r="2218" spans="3:8">
      <c r="C2218" s="653"/>
      <c r="E2218" s="653"/>
      <c r="G2218" s="653"/>
      <c r="H2218" s="653"/>
    </row>
    <row r="2219" spans="3:8">
      <c r="C2219" s="653"/>
      <c r="E2219" s="653"/>
      <c r="G2219" s="653"/>
      <c r="H2219" s="653"/>
    </row>
    <row r="2220" spans="3:8">
      <c r="C2220" s="653"/>
      <c r="E2220" s="653"/>
      <c r="G2220" s="653"/>
      <c r="H2220" s="653"/>
    </row>
    <row r="2221" spans="3:8">
      <c r="C2221" s="653"/>
      <c r="E2221" s="653"/>
      <c r="G2221" s="653"/>
      <c r="H2221" s="653"/>
    </row>
    <row r="2222" spans="3:8">
      <c r="C2222" s="653"/>
      <c r="E2222" s="653"/>
      <c r="G2222" s="653"/>
      <c r="H2222" s="653"/>
    </row>
    <row r="2223" spans="3:8">
      <c r="C2223" s="653"/>
      <c r="E2223" s="653"/>
      <c r="G2223" s="653"/>
      <c r="H2223" s="653"/>
    </row>
    <row r="2224" spans="3:8">
      <c r="C2224" s="653"/>
      <c r="E2224" s="653"/>
      <c r="G2224" s="653"/>
      <c r="H2224" s="653"/>
    </row>
    <row r="2225" spans="3:8">
      <c r="C2225" s="653"/>
      <c r="E2225" s="653"/>
      <c r="G2225" s="653"/>
      <c r="H2225" s="653"/>
    </row>
    <row r="2226" spans="3:8">
      <c r="C2226" s="653"/>
      <c r="E2226" s="653"/>
      <c r="G2226" s="653"/>
      <c r="H2226" s="653"/>
    </row>
    <row r="2227" spans="3:8">
      <c r="C2227" s="653"/>
      <c r="E2227" s="653"/>
      <c r="G2227" s="653"/>
      <c r="H2227" s="653"/>
    </row>
    <row r="2228" spans="3:8">
      <c r="C2228" s="653"/>
      <c r="E2228" s="653"/>
      <c r="G2228" s="653"/>
      <c r="H2228" s="653"/>
    </row>
    <row r="2229" spans="3:8">
      <c r="C2229" s="653"/>
      <c r="E2229" s="653"/>
      <c r="G2229" s="653"/>
      <c r="H2229" s="653"/>
    </row>
    <row r="2230" spans="3:8">
      <c r="C2230" s="653"/>
      <c r="E2230" s="653"/>
      <c r="G2230" s="653"/>
      <c r="H2230" s="653"/>
    </row>
    <row r="2231" spans="3:8">
      <c r="C2231" s="653"/>
      <c r="E2231" s="653"/>
      <c r="G2231" s="653"/>
      <c r="H2231" s="653"/>
    </row>
    <row r="2232" spans="3:8">
      <c r="C2232" s="653"/>
      <c r="E2232" s="653"/>
      <c r="G2232" s="653"/>
      <c r="H2232" s="653"/>
    </row>
    <row r="2233" spans="3:8">
      <c r="C2233" s="653"/>
      <c r="E2233" s="653"/>
      <c r="G2233" s="653"/>
      <c r="H2233" s="653"/>
    </row>
    <row r="2234" spans="3:8">
      <c r="C2234" s="653"/>
      <c r="E2234" s="653"/>
      <c r="G2234" s="653"/>
      <c r="H2234" s="653"/>
    </row>
    <row r="2235" spans="3:8">
      <c r="C2235" s="653"/>
      <c r="E2235" s="653"/>
      <c r="G2235" s="653"/>
      <c r="H2235" s="653"/>
    </row>
    <row r="2236" spans="3:8">
      <c r="C2236" s="653"/>
      <c r="E2236" s="653"/>
      <c r="G2236" s="653"/>
      <c r="H2236" s="653"/>
    </row>
    <row r="2237" spans="3:8">
      <c r="C2237" s="653"/>
      <c r="E2237" s="653"/>
      <c r="G2237" s="653"/>
      <c r="H2237" s="653"/>
    </row>
    <row r="2238" spans="3:8">
      <c r="C2238" s="653"/>
      <c r="E2238" s="653"/>
      <c r="G2238" s="653"/>
      <c r="H2238" s="653"/>
    </row>
    <row r="2239" spans="3:8">
      <c r="C2239" s="653"/>
      <c r="E2239" s="653"/>
      <c r="G2239" s="653"/>
      <c r="H2239" s="653"/>
    </row>
    <row r="2240" spans="3:8">
      <c r="C2240" s="653"/>
      <c r="E2240" s="653"/>
      <c r="G2240" s="653"/>
      <c r="H2240" s="653"/>
    </row>
    <row r="2241" spans="3:8">
      <c r="C2241" s="653"/>
      <c r="E2241" s="653"/>
      <c r="G2241" s="653"/>
      <c r="H2241" s="653"/>
    </row>
    <row r="2242" spans="3:8">
      <c r="C2242" s="653"/>
      <c r="E2242" s="653"/>
      <c r="G2242" s="653"/>
      <c r="H2242" s="653"/>
    </row>
    <row r="2243" spans="3:8">
      <c r="C2243" s="653"/>
      <c r="E2243" s="653"/>
      <c r="G2243" s="653"/>
      <c r="H2243" s="653"/>
    </row>
    <row r="2244" spans="3:8">
      <c r="C2244" s="653"/>
      <c r="E2244" s="653"/>
      <c r="G2244" s="653"/>
      <c r="H2244" s="653"/>
    </row>
    <row r="2245" spans="3:8">
      <c r="C2245" s="653"/>
      <c r="E2245" s="653"/>
      <c r="G2245" s="653"/>
      <c r="H2245" s="653"/>
    </row>
    <row r="2246" spans="3:8">
      <c r="C2246" s="653"/>
      <c r="E2246" s="653"/>
      <c r="G2246" s="653"/>
      <c r="H2246" s="653"/>
    </row>
    <row r="2247" spans="3:8">
      <c r="C2247" s="653"/>
      <c r="E2247" s="653"/>
      <c r="G2247" s="653"/>
      <c r="H2247" s="653"/>
    </row>
    <row r="2248" spans="3:8">
      <c r="C2248" s="653"/>
      <c r="E2248" s="653"/>
      <c r="G2248" s="653"/>
      <c r="H2248" s="653"/>
    </row>
    <row r="2249" spans="3:8">
      <c r="C2249" s="653"/>
      <c r="E2249" s="653"/>
      <c r="G2249" s="653"/>
      <c r="H2249" s="653"/>
    </row>
    <row r="2250" spans="3:8">
      <c r="C2250" s="653"/>
      <c r="E2250" s="653"/>
      <c r="G2250" s="653"/>
      <c r="H2250" s="653"/>
    </row>
    <row r="2251" spans="3:8">
      <c r="C2251" s="653"/>
      <c r="E2251" s="653"/>
      <c r="G2251" s="653"/>
      <c r="H2251" s="653"/>
    </row>
    <row r="2252" spans="3:8">
      <c r="C2252" s="653"/>
      <c r="E2252" s="653"/>
      <c r="G2252" s="653"/>
      <c r="H2252" s="653"/>
    </row>
    <row r="2253" spans="3:8">
      <c r="C2253" s="653"/>
      <c r="E2253" s="653"/>
      <c r="G2253" s="653"/>
      <c r="H2253" s="653"/>
    </row>
    <row r="2254" spans="3:8">
      <c r="C2254" s="653"/>
      <c r="E2254" s="653"/>
      <c r="G2254" s="653"/>
      <c r="H2254" s="653"/>
    </row>
    <row r="2255" spans="3:8">
      <c r="C2255" s="653"/>
      <c r="E2255" s="653"/>
      <c r="G2255" s="653"/>
      <c r="H2255" s="653"/>
    </row>
    <row r="2256" spans="3:8">
      <c r="C2256" s="653"/>
      <c r="E2256" s="653"/>
      <c r="G2256" s="653"/>
      <c r="H2256" s="653"/>
    </row>
    <row r="2257" spans="3:8">
      <c r="C2257" s="653"/>
      <c r="E2257" s="653"/>
      <c r="G2257" s="653"/>
      <c r="H2257" s="653"/>
    </row>
    <row r="2258" spans="3:8">
      <c r="C2258" s="653"/>
      <c r="E2258" s="653"/>
      <c r="G2258" s="653"/>
      <c r="H2258" s="653"/>
    </row>
    <row r="2259" spans="3:8">
      <c r="C2259" s="653"/>
      <c r="E2259" s="653"/>
      <c r="G2259" s="653"/>
      <c r="H2259" s="653"/>
    </row>
    <row r="2260" spans="3:8">
      <c r="C2260" s="653"/>
      <c r="E2260" s="653"/>
      <c r="G2260" s="653"/>
      <c r="H2260" s="653"/>
    </row>
    <row r="2261" spans="3:8">
      <c r="C2261" s="653"/>
      <c r="E2261" s="653"/>
      <c r="G2261" s="653"/>
      <c r="H2261" s="653"/>
    </row>
    <row r="2262" spans="3:8">
      <c r="C2262" s="653"/>
      <c r="E2262" s="653"/>
      <c r="G2262" s="653"/>
      <c r="H2262" s="653"/>
    </row>
    <row r="2263" spans="3:8">
      <c r="C2263" s="653"/>
      <c r="E2263" s="653"/>
      <c r="G2263" s="653"/>
      <c r="H2263" s="653"/>
    </row>
    <row r="2264" spans="3:8">
      <c r="C2264" s="653"/>
      <c r="E2264" s="653"/>
      <c r="G2264" s="653"/>
      <c r="H2264" s="653"/>
    </row>
    <row r="2265" spans="3:8">
      <c r="C2265" s="653"/>
      <c r="E2265" s="653"/>
      <c r="G2265" s="653"/>
      <c r="H2265" s="653"/>
    </row>
    <row r="2266" spans="3:8">
      <c r="C2266" s="653"/>
      <c r="E2266" s="653"/>
      <c r="G2266" s="653"/>
      <c r="H2266" s="653"/>
    </row>
    <row r="2267" spans="3:8">
      <c r="C2267" s="653"/>
      <c r="E2267" s="653"/>
      <c r="G2267" s="653"/>
      <c r="H2267" s="653"/>
    </row>
    <row r="2268" spans="3:8">
      <c r="C2268" s="653"/>
      <c r="E2268" s="653"/>
      <c r="G2268" s="653"/>
      <c r="H2268" s="653"/>
    </row>
    <row r="2269" spans="3:8">
      <c r="C2269" s="653"/>
      <c r="E2269" s="653"/>
      <c r="G2269" s="653"/>
      <c r="H2269" s="653"/>
    </row>
    <row r="2270" spans="3:8">
      <c r="C2270" s="653"/>
      <c r="E2270" s="653"/>
      <c r="G2270" s="653"/>
      <c r="H2270" s="653"/>
    </row>
    <row r="2271" spans="3:8">
      <c r="C2271" s="653"/>
      <c r="E2271" s="653"/>
      <c r="G2271" s="653"/>
      <c r="H2271" s="653"/>
    </row>
    <row r="2272" spans="3:8">
      <c r="C2272" s="653"/>
      <c r="E2272" s="653"/>
      <c r="G2272" s="653"/>
      <c r="H2272" s="653"/>
    </row>
    <row r="2273" spans="3:8">
      <c r="C2273" s="653"/>
      <c r="E2273" s="653"/>
      <c r="G2273" s="653"/>
      <c r="H2273" s="653"/>
    </row>
    <row r="2274" spans="3:8">
      <c r="C2274" s="653"/>
      <c r="E2274" s="653"/>
      <c r="G2274" s="653"/>
      <c r="H2274" s="653"/>
    </row>
    <row r="2275" spans="3:8">
      <c r="C2275" s="653"/>
      <c r="E2275" s="653"/>
      <c r="G2275" s="653"/>
      <c r="H2275" s="653"/>
    </row>
    <row r="2276" spans="3:8">
      <c r="C2276" s="653"/>
      <c r="E2276" s="653"/>
      <c r="G2276" s="653"/>
      <c r="H2276" s="653"/>
    </row>
    <row r="2277" spans="3:8">
      <c r="C2277" s="653"/>
      <c r="E2277" s="653"/>
      <c r="G2277" s="653"/>
      <c r="H2277" s="653"/>
    </row>
    <row r="2278" spans="3:8">
      <c r="C2278" s="653"/>
      <c r="E2278" s="653"/>
      <c r="G2278" s="653"/>
      <c r="H2278" s="653"/>
    </row>
    <row r="2279" spans="3:8">
      <c r="C2279" s="653"/>
      <c r="E2279" s="653"/>
      <c r="G2279" s="653"/>
      <c r="H2279" s="653"/>
    </row>
    <row r="2280" spans="3:8">
      <c r="C2280" s="653"/>
      <c r="E2280" s="653"/>
      <c r="G2280" s="653"/>
      <c r="H2280" s="653"/>
    </row>
    <row r="2281" spans="3:8">
      <c r="C2281" s="653"/>
      <c r="E2281" s="653"/>
      <c r="G2281" s="653"/>
      <c r="H2281" s="653"/>
    </row>
    <row r="2282" spans="3:8">
      <c r="C2282" s="653"/>
      <c r="E2282" s="653"/>
      <c r="G2282" s="653"/>
      <c r="H2282" s="653"/>
    </row>
    <row r="2283" spans="3:8">
      <c r="C2283" s="653"/>
      <c r="E2283" s="653"/>
      <c r="G2283" s="653"/>
      <c r="H2283" s="653"/>
    </row>
    <row r="2284" spans="3:8">
      <c r="C2284" s="653"/>
      <c r="E2284" s="653"/>
      <c r="G2284" s="653"/>
      <c r="H2284" s="653"/>
    </row>
    <row r="2285" spans="3:8">
      <c r="C2285" s="653"/>
      <c r="E2285" s="653"/>
      <c r="G2285" s="653"/>
      <c r="H2285" s="653"/>
    </row>
    <row r="2286" spans="3:8">
      <c r="C2286" s="653"/>
      <c r="E2286" s="653"/>
      <c r="G2286" s="653"/>
      <c r="H2286" s="653"/>
    </row>
    <row r="2287" spans="3:8">
      <c r="C2287" s="653"/>
      <c r="E2287" s="653"/>
      <c r="G2287" s="653"/>
      <c r="H2287" s="653"/>
    </row>
    <row r="2288" spans="3:8">
      <c r="C2288" s="653"/>
      <c r="E2288" s="653"/>
      <c r="G2288" s="653"/>
      <c r="H2288" s="653"/>
    </row>
    <row r="2289" spans="3:8">
      <c r="C2289" s="653"/>
      <c r="E2289" s="653"/>
      <c r="G2289" s="653"/>
      <c r="H2289" s="653"/>
    </row>
    <row r="2290" spans="3:8">
      <c r="C2290" s="653"/>
      <c r="E2290" s="653"/>
      <c r="G2290" s="653"/>
      <c r="H2290" s="653"/>
    </row>
    <row r="2291" spans="3:8">
      <c r="C2291" s="653"/>
      <c r="E2291" s="653"/>
      <c r="G2291" s="653"/>
      <c r="H2291" s="653"/>
    </row>
    <row r="2292" spans="3:8">
      <c r="C2292" s="653"/>
      <c r="E2292" s="653"/>
      <c r="G2292" s="653"/>
      <c r="H2292" s="653"/>
    </row>
    <row r="2293" spans="3:8">
      <c r="C2293" s="653"/>
      <c r="E2293" s="653"/>
      <c r="G2293" s="653"/>
      <c r="H2293" s="653"/>
    </row>
    <row r="2294" spans="3:8">
      <c r="C2294" s="653"/>
      <c r="E2294" s="653"/>
      <c r="G2294" s="653"/>
      <c r="H2294" s="653"/>
    </row>
    <row r="2295" spans="3:8">
      <c r="C2295" s="653"/>
      <c r="E2295" s="653"/>
      <c r="G2295" s="653"/>
      <c r="H2295" s="653"/>
    </row>
    <row r="2296" spans="3:8">
      <c r="C2296" s="653"/>
      <c r="E2296" s="653"/>
      <c r="G2296" s="653"/>
      <c r="H2296" s="653"/>
    </row>
    <row r="2297" spans="3:8">
      <c r="C2297" s="653"/>
      <c r="E2297" s="653"/>
      <c r="G2297" s="653"/>
      <c r="H2297" s="653"/>
    </row>
    <row r="2298" spans="3:8">
      <c r="C2298" s="653"/>
      <c r="E2298" s="653"/>
      <c r="G2298" s="653"/>
      <c r="H2298" s="653"/>
    </row>
    <row r="2299" spans="3:8">
      <c r="C2299" s="653"/>
      <c r="E2299" s="653"/>
      <c r="G2299" s="653"/>
      <c r="H2299" s="653"/>
    </row>
    <row r="2300" spans="3:8">
      <c r="C2300" s="653"/>
      <c r="E2300" s="653"/>
      <c r="G2300" s="653"/>
      <c r="H2300" s="653"/>
    </row>
    <row r="2301" spans="3:8">
      <c r="C2301" s="653"/>
      <c r="E2301" s="653"/>
      <c r="G2301" s="653"/>
      <c r="H2301" s="653"/>
    </row>
    <row r="2302" spans="3:8">
      <c r="C2302" s="653"/>
      <c r="E2302" s="653"/>
      <c r="G2302" s="653"/>
      <c r="H2302" s="653"/>
    </row>
    <row r="2303" spans="3:8">
      <c r="C2303" s="653"/>
      <c r="E2303" s="653"/>
      <c r="G2303" s="653"/>
      <c r="H2303" s="653"/>
    </row>
    <row r="2304" spans="3:8">
      <c r="C2304" s="653"/>
      <c r="E2304" s="653"/>
      <c r="G2304" s="653"/>
      <c r="H2304" s="653"/>
    </row>
    <row r="2305" spans="3:8">
      <c r="C2305" s="653"/>
      <c r="E2305" s="653"/>
      <c r="G2305" s="653"/>
      <c r="H2305" s="653"/>
    </row>
    <row r="2306" spans="3:8">
      <c r="C2306" s="653"/>
      <c r="E2306" s="653"/>
      <c r="G2306" s="653"/>
      <c r="H2306" s="653"/>
    </row>
    <row r="2307" spans="3:8">
      <c r="C2307" s="653"/>
      <c r="E2307" s="653"/>
      <c r="G2307" s="653"/>
      <c r="H2307" s="653"/>
    </row>
    <row r="2308" spans="3:8">
      <c r="C2308" s="653"/>
      <c r="E2308" s="653"/>
      <c r="G2308" s="653"/>
      <c r="H2308" s="653"/>
    </row>
    <row r="2309" spans="3:8">
      <c r="C2309" s="653"/>
      <c r="E2309" s="653"/>
      <c r="G2309" s="653"/>
      <c r="H2309" s="653"/>
    </row>
    <row r="2310" spans="3:8">
      <c r="C2310" s="653"/>
      <c r="E2310" s="653"/>
      <c r="G2310" s="653"/>
      <c r="H2310" s="653"/>
    </row>
    <row r="2311" spans="3:8">
      <c r="C2311" s="653"/>
      <c r="E2311" s="653"/>
      <c r="G2311" s="653"/>
      <c r="H2311" s="653"/>
    </row>
    <row r="2312" spans="3:8">
      <c r="C2312" s="653"/>
      <c r="E2312" s="653"/>
      <c r="G2312" s="653"/>
      <c r="H2312" s="653"/>
    </row>
    <row r="2313" spans="3:8">
      <c r="C2313" s="653"/>
      <c r="E2313" s="653"/>
      <c r="G2313" s="653"/>
      <c r="H2313" s="653"/>
    </row>
  </sheetData>
  <mergeCells count="14">
    <mergeCell ref="J14:J17"/>
    <mergeCell ref="J31:J34"/>
    <mergeCell ref="K5:K9"/>
    <mergeCell ref="K22:K25"/>
    <mergeCell ref="K39:K42"/>
    <mergeCell ref="K47:K50"/>
    <mergeCell ref="K55:K58"/>
    <mergeCell ref="L31:L34"/>
    <mergeCell ref="L71:L74"/>
    <mergeCell ref="L79:L82"/>
    <mergeCell ref="L104:L108"/>
    <mergeCell ref="M63:M66"/>
    <mergeCell ref="M87:M91"/>
    <mergeCell ref="M96:M99"/>
  </mergeCells>
  <pageMargins left="0" right="0" top="0" bottom="0" header="0" footer="0.31496062992126"/>
  <pageSetup paperSize="9" scale="6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3"/>
  <sheetViews>
    <sheetView workbookViewId="0">
      <selection activeCell="A1" sqref="$A1:$XFD1048576"/>
    </sheetView>
  </sheetViews>
  <sheetFormatPr defaultColWidth="8.87962962962963" defaultRowHeight="15.6"/>
  <cols>
    <col min="1" max="1" width="20.75" style="535" customWidth="1"/>
    <col min="2" max="2" width="7.12962962962963" style="536" customWidth="1"/>
    <col min="3" max="4" width="11.75" style="536" customWidth="1"/>
    <col min="5" max="5" width="13.75" style="536" customWidth="1"/>
    <col min="6" max="6" width="11.1296296296296" style="536" customWidth="1"/>
    <col min="7" max="7" width="9.5" style="536" customWidth="1"/>
    <col min="8" max="10" width="14.6296296296296" style="536" customWidth="1"/>
    <col min="11" max="11" width="15.1296296296296" style="536" customWidth="1"/>
    <col min="12" max="12" width="19.3796296296296" style="536" customWidth="1"/>
    <col min="13" max="13" width="16.1296296296296" style="536" hidden="1" customWidth="1"/>
    <col min="14" max="14" width="22.75" style="536" hidden="1" customWidth="1"/>
    <col min="15" max="16384" width="8.87962962962963" style="536"/>
  </cols>
  <sheetData>
    <row r="1" s="6" customFormat="1" ht="32.25" customHeight="1" spans="1:12">
      <c r="A1" s="537" t="s">
        <v>518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</row>
    <row r="2" spans="1:12">
      <c r="A2" s="538" t="s">
        <v>519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600"/>
    </row>
    <row r="3" spans="1:12">
      <c r="A3" s="539" t="s">
        <v>520</v>
      </c>
      <c r="B3" s="540" t="s">
        <v>521</v>
      </c>
      <c r="C3" s="540" t="s">
        <v>522</v>
      </c>
      <c r="D3" s="541" t="s">
        <v>523</v>
      </c>
      <c r="E3" s="541" t="s">
        <v>8</v>
      </c>
      <c r="F3" s="542" t="s">
        <v>7</v>
      </c>
      <c r="G3" s="543" t="s">
        <v>11</v>
      </c>
      <c r="H3" s="544" t="s">
        <v>524</v>
      </c>
      <c r="I3" s="544" t="s">
        <v>525</v>
      </c>
      <c r="J3" s="601" t="s">
        <v>526</v>
      </c>
      <c r="K3" s="601" t="s">
        <v>17</v>
      </c>
      <c r="L3" s="602"/>
    </row>
    <row r="4" spans="1:12">
      <c r="A4" s="545" t="s">
        <v>527</v>
      </c>
      <c r="B4" s="546" t="s">
        <v>528</v>
      </c>
      <c r="C4" s="546" t="s">
        <v>529</v>
      </c>
      <c r="D4" s="546" t="s">
        <v>528</v>
      </c>
      <c r="E4" s="546" t="s">
        <v>528</v>
      </c>
      <c r="F4" s="547" t="s">
        <v>530</v>
      </c>
      <c r="G4" s="548">
        <v>45538</v>
      </c>
      <c r="H4" s="548">
        <f>G4+2</f>
        <v>45540</v>
      </c>
      <c r="I4" s="548">
        <f>G4+3</f>
        <v>45541</v>
      </c>
      <c r="J4" s="603">
        <f>G4-1+TIME(10,0,0)</f>
        <v>45537.4166666667</v>
      </c>
      <c r="K4" s="603">
        <f>G4-2-TIME(8,0,0)</f>
        <v>45535.6666666667</v>
      </c>
      <c r="L4" s="602"/>
    </row>
    <row r="5" spans="1:12">
      <c r="A5" s="549" t="s">
        <v>531</v>
      </c>
      <c r="B5" s="550"/>
      <c r="C5" s="550"/>
      <c r="D5" s="550"/>
      <c r="E5" s="550"/>
      <c r="F5" s="551"/>
      <c r="G5" s="548">
        <f>G4+7</f>
        <v>45545</v>
      </c>
      <c r="H5" s="548">
        <f>G5+2</f>
        <v>45547</v>
      </c>
      <c r="I5" s="548">
        <f>G5+3</f>
        <v>45548</v>
      </c>
      <c r="J5" s="603">
        <f>J4+7</f>
        <v>45544.4166666667</v>
      </c>
      <c r="K5" s="603">
        <f>G5-2-TIME(8,0,0)</f>
        <v>45542.6666666667</v>
      </c>
      <c r="L5" s="602"/>
    </row>
    <row r="6" spans="1:12">
      <c r="A6" s="545" t="s">
        <v>532</v>
      </c>
      <c r="B6" s="546">
        <v>303</v>
      </c>
      <c r="C6" s="546" t="s">
        <v>533</v>
      </c>
      <c r="D6" s="546">
        <v>303</v>
      </c>
      <c r="E6" s="546">
        <v>303</v>
      </c>
      <c r="F6" s="547" t="s">
        <v>534</v>
      </c>
      <c r="G6" s="552">
        <f>G5+7</f>
        <v>45552</v>
      </c>
      <c r="H6" s="548">
        <f>G6+2</f>
        <v>45554</v>
      </c>
      <c r="I6" s="548">
        <f>G6+3</f>
        <v>45555</v>
      </c>
      <c r="J6" s="603">
        <f>J5+7</f>
        <v>45551.4166666667</v>
      </c>
      <c r="K6" s="603">
        <f>G6-2-TIME(8,0,0)</f>
        <v>45549.6666666667</v>
      </c>
      <c r="L6" s="602"/>
    </row>
    <row r="7" spans="1:12">
      <c r="A7" s="18" t="s">
        <v>532</v>
      </c>
      <c r="B7" s="546">
        <v>304</v>
      </c>
      <c r="C7" s="546" t="s">
        <v>533</v>
      </c>
      <c r="D7" s="546">
        <v>304</v>
      </c>
      <c r="E7" s="546">
        <v>304</v>
      </c>
      <c r="F7" s="547" t="s">
        <v>534</v>
      </c>
      <c r="G7" s="548">
        <f>G6+7</f>
        <v>45559</v>
      </c>
      <c r="H7" s="548">
        <f>G7+2</f>
        <v>45561</v>
      </c>
      <c r="I7" s="548">
        <f>G7+3</f>
        <v>45562</v>
      </c>
      <c r="J7" s="603">
        <f>J6+7</f>
        <v>45558.4166666667</v>
      </c>
      <c r="K7" s="603">
        <f>G7-2-TIME(8,0,0)</f>
        <v>45556.6666666667</v>
      </c>
      <c r="L7" s="602"/>
    </row>
    <row r="8" spans="1:12">
      <c r="A8" s="18" t="s">
        <v>532</v>
      </c>
      <c r="B8" s="546">
        <v>305</v>
      </c>
      <c r="C8" s="546" t="s">
        <v>533</v>
      </c>
      <c r="D8" s="546">
        <v>305</v>
      </c>
      <c r="E8" s="546">
        <v>305</v>
      </c>
      <c r="F8" s="547" t="s">
        <v>534</v>
      </c>
      <c r="G8" s="548">
        <f>G7+7</f>
        <v>45566</v>
      </c>
      <c r="H8" s="548">
        <f>G8+2</f>
        <v>45568</v>
      </c>
      <c r="I8" s="548">
        <f>G8+3</f>
        <v>45569</v>
      </c>
      <c r="J8" s="603">
        <f>J7+7</f>
        <v>45565.4166666667</v>
      </c>
      <c r="K8" s="603">
        <f>G8-2-TIME(8,0,0)</f>
        <v>45563.6666666667</v>
      </c>
      <c r="L8" s="602"/>
    </row>
    <row r="9" ht="20.1" customHeight="1" spans="1:12">
      <c r="A9" s="553"/>
      <c r="B9" s="553"/>
      <c r="C9" s="553"/>
      <c r="D9" s="553"/>
      <c r="E9" s="553"/>
      <c r="F9" s="553"/>
      <c r="G9" s="553"/>
      <c r="H9" s="553"/>
      <c r="I9" s="553"/>
      <c r="J9" s="553"/>
      <c r="K9" s="553"/>
      <c r="L9" s="604"/>
    </row>
    <row r="10" s="533" customFormat="1" spans="1:12">
      <c r="A10" s="554" t="s">
        <v>535</v>
      </c>
      <c r="B10" s="554"/>
      <c r="C10" s="554"/>
      <c r="D10" s="554"/>
      <c r="E10" s="554"/>
      <c r="F10" s="554"/>
      <c r="G10" s="554"/>
      <c r="H10" s="554"/>
      <c r="I10" s="554"/>
      <c r="J10" s="554"/>
      <c r="K10" s="554"/>
      <c r="L10" s="604"/>
    </row>
    <row r="11" spans="1:12">
      <c r="A11" s="539" t="s">
        <v>520</v>
      </c>
      <c r="B11" s="540" t="s">
        <v>521</v>
      </c>
      <c r="C11" s="540" t="s">
        <v>522</v>
      </c>
      <c r="D11" s="541" t="s">
        <v>523</v>
      </c>
      <c r="E11" s="541" t="s">
        <v>8</v>
      </c>
      <c r="F11" s="542" t="s">
        <v>7</v>
      </c>
      <c r="G11" s="543" t="s">
        <v>11</v>
      </c>
      <c r="H11" s="544" t="s">
        <v>536</v>
      </c>
      <c r="I11" s="544" t="s">
        <v>537</v>
      </c>
      <c r="J11" s="601" t="s">
        <v>526</v>
      </c>
      <c r="K11" s="601" t="s">
        <v>17</v>
      </c>
      <c r="L11" s="602"/>
    </row>
    <row r="12" spans="1:15">
      <c r="A12" s="555" t="s">
        <v>538</v>
      </c>
      <c r="B12" s="556" t="s">
        <v>539</v>
      </c>
      <c r="C12" s="556" t="s">
        <v>540</v>
      </c>
      <c r="D12" s="556">
        <v>105</v>
      </c>
      <c r="E12" s="556" t="s">
        <v>539</v>
      </c>
      <c r="F12" s="556" t="s">
        <v>541</v>
      </c>
      <c r="G12" s="548">
        <v>45538</v>
      </c>
      <c r="H12" s="548">
        <f>G12+2</f>
        <v>45540</v>
      </c>
      <c r="I12" s="548">
        <f>G12+3</f>
        <v>45541</v>
      </c>
      <c r="J12" s="603">
        <f>G12-2+TIME(12,0,0)</f>
        <v>45536.5</v>
      </c>
      <c r="K12" s="603">
        <f>G12-2-TIME(8,0,0)</f>
        <v>45535.6666666667</v>
      </c>
      <c r="L12" s="602"/>
      <c r="O12" s="602"/>
    </row>
    <row r="13" spans="1:12">
      <c r="A13" s="557" t="s">
        <v>531</v>
      </c>
      <c r="B13" s="557"/>
      <c r="C13" s="557"/>
      <c r="D13" s="557"/>
      <c r="E13" s="557"/>
      <c r="F13" s="557"/>
      <c r="G13" s="548">
        <f>G12+7</f>
        <v>45545</v>
      </c>
      <c r="H13" s="548">
        <f t="shared" ref="H13:H17" si="0">G13+2</f>
        <v>45547</v>
      </c>
      <c r="I13" s="548">
        <f t="shared" ref="I13:I17" si="1">G13+3</f>
        <v>45548</v>
      </c>
      <c r="J13" s="603">
        <f>J12+7</f>
        <v>45543.5</v>
      </c>
      <c r="K13" s="603">
        <f>G13-2-TIME(8,0,0)</f>
        <v>45542.6666666667</v>
      </c>
      <c r="L13" s="605"/>
    </row>
    <row r="14" spans="1:12">
      <c r="A14" s="555" t="s">
        <v>527</v>
      </c>
      <c r="B14" s="558" t="s">
        <v>542</v>
      </c>
      <c r="C14" s="558" t="s">
        <v>529</v>
      </c>
      <c r="D14" s="558" t="s">
        <v>542</v>
      </c>
      <c r="E14" s="558" t="s">
        <v>542</v>
      </c>
      <c r="F14" s="558" t="s">
        <v>530</v>
      </c>
      <c r="G14" s="548">
        <v>45545</v>
      </c>
      <c r="H14" s="548">
        <v>45547</v>
      </c>
      <c r="I14" s="548">
        <v>45548</v>
      </c>
      <c r="J14" s="603">
        <v>45543.5</v>
      </c>
      <c r="K14" s="603">
        <v>45542.6666666667</v>
      </c>
      <c r="L14" s="605"/>
    </row>
    <row r="15" spans="1:12">
      <c r="A15" s="559" t="s">
        <v>543</v>
      </c>
      <c r="B15" s="560"/>
      <c r="C15" s="560"/>
      <c r="D15" s="560"/>
      <c r="E15" s="560"/>
      <c r="F15" s="561"/>
      <c r="G15" s="548">
        <v>45552</v>
      </c>
      <c r="H15" s="548">
        <f t="shared" si="0"/>
        <v>45554</v>
      </c>
      <c r="I15" s="548">
        <f t="shared" si="1"/>
        <v>45555</v>
      </c>
      <c r="J15" s="603">
        <f>J13+7</f>
        <v>45550.5</v>
      </c>
      <c r="K15" s="603">
        <f>G15-2-TIME(8,0,0)</f>
        <v>45549.6666666667</v>
      </c>
      <c r="L15" s="605"/>
    </row>
    <row r="16" spans="1:12">
      <c r="A16" s="562" t="s">
        <v>527</v>
      </c>
      <c r="B16" s="556">
        <v>667</v>
      </c>
      <c r="C16" s="556" t="s">
        <v>529</v>
      </c>
      <c r="D16" s="556">
        <v>667</v>
      </c>
      <c r="E16" s="556">
        <v>667</v>
      </c>
      <c r="F16" s="563" t="s">
        <v>530</v>
      </c>
      <c r="G16" s="548">
        <f t="shared" ref="G16:G17" si="2">G15+7</f>
        <v>45559</v>
      </c>
      <c r="H16" s="548">
        <f t="shared" si="0"/>
        <v>45561</v>
      </c>
      <c r="I16" s="548">
        <f t="shared" si="1"/>
        <v>45562</v>
      </c>
      <c r="J16" s="603">
        <f>J15+7</f>
        <v>45557.5</v>
      </c>
      <c r="K16" s="603">
        <f>G16-2-TIME(8,0,0)</f>
        <v>45556.6666666667</v>
      </c>
      <c r="L16" s="602"/>
    </row>
    <row r="17" spans="1:14">
      <c r="A17" s="564" t="s">
        <v>531</v>
      </c>
      <c r="B17" s="565"/>
      <c r="C17" s="565"/>
      <c r="D17" s="565"/>
      <c r="E17" s="565"/>
      <c r="F17" s="566"/>
      <c r="G17" s="548">
        <f t="shared" si="2"/>
        <v>45566</v>
      </c>
      <c r="H17" s="548">
        <f t="shared" si="0"/>
        <v>45568</v>
      </c>
      <c r="I17" s="548">
        <f t="shared" si="1"/>
        <v>45569</v>
      </c>
      <c r="J17" s="603">
        <f>J16+7</f>
        <v>45564.5</v>
      </c>
      <c r="K17" s="603">
        <f>G17-2-TIME(8,0,0)</f>
        <v>45563.6666666667</v>
      </c>
      <c r="L17" s="602"/>
      <c r="M17" s="536" t="s">
        <v>544</v>
      </c>
      <c r="N17" s="536" t="s">
        <v>545</v>
      </c>
    </row>
    <row r="18" ht="20.1" customHeight="1" spans="1:14">
      <c r="A18" s="567"/>
      <c r="B18" s="533"/>
      <c r="C18" s="533"/>
      <c r="D18" s="533"/>
      <c r="E18" s="533"/>
      <c r="F18" s="533"/>
      <c r="G18" s="568"/>
      <c r="H18" s="568"/>
      <c r="I18" s="568"/>
      <c r="J18" s="568"/>
      <c r="K18" s="606"/>
      <c r="L18" s="600"/>
      <c r="N18" s="536" t="s">
        <v>546</v>
      </c>
    </row>
    <row r="19" spans="1:12">
      <c r="A19" s="538" t="s">
        <v>547</v>
      </c>
      <c r="B19" s="538"/>
      <c r="C19" s="538"/>
      <c r="D19" s="538"/>
      <c r="E19" s="538"/>
      <c r="F19" s="538"/>
      <c r="G19" s="538"/>
      <c r="H19" s="538"/>
      <c r="I19" s="538"/>
      <c r="J19" s="538"/>
      <c r="K19" s="538"/>
      <c r="L19" s="600"/>
    </row>
    <row r="20" spans="1:12">
      <c r="A20" s="539" t="s">
        <v>520</v>
      </c>
      <c r="B20" s="540" t="s">
        <v>521</v>
      </c>
      <c r="C20" s="540" t="s">
        <v>522</v>
      </c>
      <c r="D20" s="541" t="s">
        <v>523</v>
      </c>
      <c r="E20" s="541" t="s">
        <v>8</v>
      </c>
      <c r="F20" s="542" t="s">
        <v>129</v>
      </c>
      <c r="G20" s="543" t="s">
        <v>11</v>
      </c>
      <c r="H20" s="544" t="s">
        <v>548</v>
      </c>
      <c r="I20" s="544" t="s">
        <v>549</v>
      </c>
      <c r="J20" s="601" t="s">
        <v>526</v>
      </c>
      <c r="K20" s="601" t="s">
        <v>17</v>
      </c>
      <c r="L20" s="602"/>
    </row>
    <row r="21" spans="1:12">
      <c r="A21" s="549" t="s">
        <v>531</v>
      </c>
      <c r="B21" s="550"/>
      <c r="C21" s="550"/>
      <c r="D21" s="550"/>
      <c r="E21" s="550"/>
      <c r="F21" s="551"/>
      <c r="G21" s="548">
        <v>45540</v>
      </c>
      <c r="H21" s="548">
        <f>G21+3</f>
        <v>45543</v>
      </c>
      <c r="I21" s="548">
        <f>G21+4</f>
        <v>45544</v>
      </c>
      <c r="J21" s="603">
        <f>G21-2+TIME(14,0,0)</f>
        <v>45538.5833333333</v>
      </c>
      <c r="K21" s="603">
        <f>G21-2-TIME(8,0,0)</f>
        <v>45537.6666666667</v>
      </c>
      <c r="L21" s="602"/>
    </row>
    <row r="22" spans="1:12">
      <c r="A22" s="18" t="s">
        <v>550</v>
      </c>
      <c r="B22" s="569">
        <v>2437</v>
      </c>
      <c r="C22" s="454" t="s">
        <v>551</v>
      </c>
      <c r="D22" s="546">
        <v>30</v>
      </c>
      <c r="E22" s="569">
        <v>2437</v>
      </c>
      <c r="F22" s="295" t="s">
        <v>552</v>
      </c>
      <c r="G22" s="548">
        <f>SUM(G21+7)</f>
        <v>45547</v>
      </c>
      <c r="H22" s="548">
        <f>G21+10</f>
        <v>45550</v>
      </c>
      <c r="I22" s="548">
        <f>G21+11</f>
        <v>45551</v>
      </c>
      <c r="J22" s="603">
        <f>J21+7</f>
        <v>45545.5833333333</v>
      </c>
      <c r="K22" s="603">
        <f>G22-2-TIME(8,0,0)</f>
        <v>45544.6666666667</v>
      </c>
      <c r="L22" s="602"/>
    </row>
    <row r="23" spans="1:12">
      <c r="A23" s="18" t="s">
        <v>553</v>
      </c>
      <c r="B23" s="569">
        <v>2438</v>
      </c>
      <c r="C23" s="454" t="s">
        <v>554</v>
      </c>
      <c r="D23" s="546">
        <v>376</v>
      </c>
      <c r="E23" s="569">
        <v>2438</v>
      </c>
      <c r="F23" s="295" t="s">
        <v>555</v>
      </c>
      <c r="G23" s="548">
        <f>SUM(G21+14)</f>
        <v>45554</v>
      </c>
      <c r="H23" s="548">
        <f>G21+17</f>
        <v>45557</v>
      </c>
      <c r="I23" s="548">
        <f>G21+18</f>
        <v>45558</v>
      </c>
      <c r="J23" s="603">
        <f>J22+7</f>
        <v>45552.5833333333</v>
      </c>
      <c r="K23" s="603">
        <f>G23-2-TIME(8,0,0)</f>
        <v>45551.6666666667</v>
      </c>
      <c r="L23" s="602"/>
    </row>
    <row r="24" spans="1:12">
      <c r="A24" s="18" t="s">
        <v>553</v>
      </c>
      <c r="B24" s="569">
        <v>2439</v>
      </c>
      <c r="C24" s="454" t="s">
        <v>554</v>
      </c>
      <c r="D24" s="546">
        <v>377</v>
      </c>
      <c r="E24" s="569">
        <v>2439</v>
      </c>
      <c r="F24" s="295" t="s">
        <v>555</v>
      </c>
      <c r="G24" s="548">
        <f>SUM(G21+21)</f>
        <v>45561</v>
      </c>
      <c r="H24" s="548">
        <f>G21+24</f>
        <v>45564</v>
      </c>
      <c r="I24" s="548">
        <f>G21+25</f>
        <v>45565</v>
      </c>
      <c r="J24" s="603">
        <f>J22+14</f>
        <v>45559.5833333333</v>
      </c>
      <c r="K24" s="603">
        <f>G24-2-TIME(8,0,0)</f>
        <v>45558.6666666667</v>
      </c>
      <c r="L24" s="602"/>
    </row>
    <row r="25" spans="1:12">
      <c r="A25" s="18" t="s">
        <v>553</v>
      </c>
      <c r="B25" s="569">
        <v>2440</v>
      </c>
      <c r="C25" s="454" t="s">
        <v>554</v>
      </c>
      <c r="D25" s="546">
        <v>378</v>
      </c>
      <c r="E25" s="569">
        <v>2440</v>
      </c>
      <c r="F25" s="295" t="s">
        <v>555</v>
      </c>
      <c r="G25" s="548">
        <f>SUM(G21+28)</f>
        <v>45568</v>
      </c>
      <c r="H25" s="548">
        <f>G21+31</f>
        <v>45571</v>
      </c>
      <c r="I25" s="548">
        <f>G21+32</f>
        <v>45572</v>
      </c>
      <c r="J25" s="603">
        <f>J23+14</f>
        <v>45566.5833333333</v>
      </c>
      <c r="K25" s="603">
        <f>G25-2-TIME(8,0,0)</f>
        <v>45565.6666666667</v>
      </c>
      <c r="L25" s="602"/>
    </row>
    <row r="26" ht="20.1" customHeight="1" spans="7:11">
      <c r="G26" s="570"/>
      <c r="H26" s="570"/>
      <c r="I26" s="570"/>
      <c r="J26" s="570"/>
      <c r="K26" s="604"/>
    </row>
    <row r="27" spans="1:11">
      <c r="A27" s="554" t="s">
        <v>556</v>
      </c>
      <c r="B27" s="554"/>
      <c r="C27" s="554"/>
      <c r="D27" s="554"/>
      <c r="E27" s="554"/>
      <c r="F27" s="554"/>
      <c r="G27" s="554"/>
      <c r="H27" s="554"/>
      <c r="I27" s="554"/>
      <c r="J27" s="554"/>
      <c r="K27" s="554"/>
    </row>
    <row r="28" spans="1:12">
      <c r="A28" s="539" t="s">
        <v>520</v>
      </c>
      <c r="B28" s="540" t="s">
        <v>521</v>
      </c>
      <c r="C28" s="540" t="s">
        <v>522</v>
      </c>
      <c r="D28" s="541" t="s">
        <v>523</v>
      </c>
      <c r="E28" s="541" t="s">
        <v>8</v>
      </c>
      <c r="F28" s="542" t="s">
        <v>170</v>
      </c>
      <c r="G28" s="543" t="s">
        <v>11</v>
      </c>
      <c r="H28" s="544" t="s">
        <v>536</v>
      </c>
      <c r="I28" s="544" t="s">
        <v>537</v>
      </c>
      <c r="J28" s="601" t="s">
        <v>526</v>
      </c>
      <c r="K28" s="601" t="s">
        <v>17</v>
      </c>
      <c r="L28" s="602"/>
    </row>
    <row r="29" spans="1:12">
      <c r="A29" s="571" t="s">
        <v>557</v>
      </c>
      <c r="B29" s="546">
        <v>51</v>
      </c>
      <c r="C29" s="572" t="s">
        <v>558</v>
      </c>
      <c r="D29" s="546">
        <v>51</v>
      </c>
      <c r="E29" s="546">
        <v>51</v>
      </c>
      <c r="F29" s="547" t="s">
        <v>559</v>
      </c>
      <c r="G29" s="548">
        <v>45541</v>
      </c>
      <c r="H29" s="548">
        <f>G29+3</f>
        <v>45544</v>
      </c>
      <c r="I29" s="548">
        <f>G29+3</f>
        <v>45544</v>
      </c>
      <c r="J29" s="603">
        <f>G29-1+TIME(9,0,0)</f>
        <v>45540.375</v>
      </c>
      <c r="K29" s="603">
        <f t="shared" ref="K29:K33" si="3">G29-2-TIME(8,0,0)</f>
        <v>45538.6666666667</v>
      </c>
      <c r="L29" s="602"/>
    </row>
    <row r="30" spans="1:12">
      <c r="A30" s="571" t="s">
        <v>557</v>
      </c>
      <c r="B30" s="546">
        <v>52</v>
      </c>
      <c r="C30" s="572" t="s">
        <v>558</v>
      </c>
      <c r="D30" s="546">
        <v>52</v>
      </c>
      <c r="E30" s="546">
        <v>52</v>
      </c>
      <c r="F30" s="547" t="s">
        <v>559</v>
      </c>
      <c r="G30" s="548">
        <f>G29+7</f>
        <v>45548</v>
      </c>
      <c r="H30" s="548">
        <f>G30+3</f>
        <v>45551</v>
      </c>
      <c r="I30" s="548">
        <f>G30+3</f>
        <v>45551</v>
      </c>
      <c r="J30" s="603">
        <f>G30-1+TIME(9,0,0)</f>
        <v>45547.375</v>
      </c>
      <c r="K30" s="603">
        <f t="shared" si="3"/>
        <v>45545.6666666667</v>
      </c>
      <c r="L30" s="602"/>
    </row>
    <row r="31" spans="1:12">
      <c r="A31" s="571" t="s">
        <v>557</v>
      </c>
      <c r="B31" s="546">
        <v>53</v>
      </c>
      <c r="C31" s="572" t="s">
        <v>558</v>
      </c>
      <c r="D31" s="546">
        <v>53</v>
      </c>
      <c r="E31" s="546">
        <v>53</v>
      </c>
      <c r="F31" s="547" t="s">
        <v>559</v>
      </c>
      <c r="G31" s="548">
        <f t="shared" ref="G31:G33" si="4">G30+7</f>
        <v>45555</v>
      </c>
      <c r="H31" s="548">
        <f>G29+17</f>
        <v>45558</v>
      </c>
      <c r="I31" s="548">
        <f>G29+17</f>
        <v>45558</v>
      </c>
      <c r="J31" s="603">
        <f t="shared" ref="J31:J33" si="5">G31-1+TIME(9,0,0)</f>
        <v>45554.375</v>
      </c>
      <c r="K31" s="603">
        <f t="shared" si="3"/>
        <v>45552.6666666667</v>
      </c>
      <c r="L31" s="602"/>
    </row>
    <row r="32" spans="1:14">
      <c r="A32" s="573" t="s">
        <v>560</v>
      </c>
      <c r="B32" s="574">
        <v>380</v>
      </c>
      <c r="C32" s="575" t="s">
        <v>561</v>
      </c>
      <c r="D32" s="574">
        <v>380</v>
      </c>
      <c r="E32" s="574">
        <v>380</v>
      </c>
      <c r="F32" s="576" t="s">
        <v>562</v>
      </c>
      <c r="G32" s="548">
        <f t="shared" si="4"/>
        <v>45562</v>
      </c>
      <c r="H32" s="548">
        <f>G30+17</f>
        <v>45565</v>
      </c>
      <c r="I32" s="548">
        <f>G30+17</f>
        <v>45565</v>
      </c>
      <c r="J32" s="603">
        <f t="shared" si="5"/>
        <v>45561.375</v>
      </c>
      <c r="K32" s="603">
        <f t="shared" si="3"/>
        <v>45559.6666666667</v>
      </c>
      <c r="L32" s="602"/>
      <c r="M32" s="536" t="s">
        <v>563</v>
      </c>
      <c r="N32" s="536" t="s">
        <v>564</v>
      </c>
    </row>
    <row r="33" spans="1:12">
      <c r="A33" s="571" t="s">
        <v>557</v>
      </c>
      <c r="B33" s="546">
        <v>55</v>
      </c>
      <c r="C33" s="572" t="s">
        <v>558</v>
      </c>
      <c r="D33" s="546">
        <v>55</v>
      </c>
      <c r="E33" s="546">
        <v>55</v>
      </c>
      <c r="F33" s="547" t="s">
        <v>559</v>
      </c>
      <c r="G33" s="548">
        <f t="shared" si="4"/>
        <v>45569</v>
      </c>
      <c r="H33" s="548">
        <f>G30+24</f>
        <v>45572</v>
      </c>
      <c r="I33" s="548">
        <f>G30+24</f>
        <v>45572</v>
      </c>
      <c r="J33" s="603">
        <f t="shared" si="5"/>
        <v>45568.375</v>
      </c>
      <c r="K33" s="603">
        <f t="shared" si="3"/>
        <v>45566.6666666667</v>
      </c>
      <c r="L33" s="602"/>
    </row>
    <row r="34" spans="1:12">
      <c r="A34" s="577"/>
      <c r="B34" s="578"/>
      <c r="C34" s="578"/>
      <c r="D34" s="578"/>
      <c r="E34" s="578"/>
      <c r="F34" s="579"/>
      <c r="G34" s="570"/>
      <c r="H34" s="570"/>
      <c r="I34" s="570"/>
      <c r="J34" s="607"/>
      <c r="K34" s="607"/>
      <c r="L34" s="602"/>
    </row>
    <row r="35" spans="1:12">
      <c r="A35" s="538" t="s">
        <v>565</v>
      </c>
      <c r="B35" s="538"/>
      <c r="C35" s="538"/>
      <c r="D35" s="538"/>
      <c r="E35" s="538"/>
      <c r="F35" s="538"/>
      <c r="G35" s="538"/>
      <c r="H35" s="538"/>
      <c r="I35" s="538"/>
      <c r="J35" s="538"/>
      <c r="K35" s="604"/>
      <c r="L35" s="608"/>
    </row>
    <row r="36" spans="1:12">
      <c r="A36" s="539" t="s">
        <v>520</v>
      </c>
      <c r="B36" s="540" t="s">
        <v>521</v>
      </c>
      <c r="C36" s="540" t="s">
        <v>522</v>
      </c>
      <c r="D36" s="541" t="s">
        <v>523</v>
      </c>
      <c r="E36" s="541" t="s">
        <v>8</v>
      </c>
      <c r="F36" s="542" t="s">
        <v>170</v>
      </c>
      <c r="G36" s="543" t="s">
        <v>11</v>
      </c>
      <c r="H36" s="544" t="s">
        <v>566</v>
      </c>
      <c r="I36" s="601" t="s">
        <v>526</v>
      </c>
      <c r="J36" s="609" t="s">
        <v>17</v>
      </c>
      <c r="K36" s="610"/>
      <c r="L36" s="602"/>
    </row>
    <row r="37" spans="1:12">
      <c r="A37" s="18" t="s">
        <v>567</v>
      </c>
      <c r="B37" s="569">
        <v>2436</v>
      </c>
      <c r="C37" s="454" t="s">
        <v>568</v>
      </c>
      <c r="D37" s="546">
        <v>318</v>
      </c>
      <c r="E37" s="569">
        <v>2436</v>
      </c>
      <c r="F37" s="453" t="s">
        <v>569</v>
      </c>
      <c r="G37" s="548">
        <v>45541</v>
      </c>
      <c r="H37" s="548">
        <f>G37+2</f>
        <v>45543</v>
      </c>
      <c r="I37" s="603">
        <f>G37-2+TIME(14,0,0)</f>
        <v>45539.5833333333</v>
      </c>
      <c r="J37" s="611">
        <f>G37-2-TIME(8,0,0)</f>
        <v>45538.6666666667</v>
      </c>
      <c r="K37" s="610"/>
      <c r="L37" s="602"/>
    </row>
    <row r="38" spans="1:12">
      <c r="A38" s="549" t="s">
        <v>531</v>
      </c>
      <c r="B38" s="550"/>
      <c r="C38" s="550"/>
      <c r="D38" s="550"/>
      <c r="E38" s="550"/>
      <c r="F38" s="551"/>
      <c r="G38" s="548">
        <f>SUM(G37+7)</f>
        <v>45548</v>
      </c>
      <c r="H38" s="548">
        <f>G37+9</f>
        <v>45550</v>
      </c>
      <c r="I38" s="603">
        <f>I37+7</f>
        <v>45546.5833333333</v>
      </c>
      <c r="J38" s="611">
        <f>G38-2-TIME(8,0,0)</f>
        <v>45545.6666666667</v>
      </c>
      <c r="K38" s="610"/>
      <c r="L38" s="602"/>
    </row>
    <row r="39" spans="1:12">
      <c r="A39" s="18" t="s">
        <v>550</v>
      </c>
      <c r="B39" s="569">
        <v>2438</v>
      </c>
      <c r="C39" s="454" t="s">
        <v>551</v>
      </c>
      <c r="D39" s="546">
        <v>31</v>
      </c>
      <c r="E39" s="569">
        <v>2438</v>
      </c>
      <c r="F39" s="453" t="s">
        <v>552</v>
      </c>
      <c r="G39" s="548">
        <f>SUM(G37+14)</f>
        <v>45555</v>
      </c>
      <c r="H39" s="580">
        <f>G37+16</f>
        <v>45557</v>
      </c>
      <c r="I39" s="603">
        <f>I38+7</f>
        <v>45553.5833333333</v>
      </c>
      <c r="J39" s="611">
        <f>G39-2-TIME(8,0,0)</f>
        <v>45552.6666666667</v>
      </c>
      <c r="K39" s="610"/>
      <c r="L39" s="602"/>
    </row>
    <row r="40" spans="1:12">
      <c r="A40" s="545" t="s">
        <v>550</v>
      </c>
      <c r="B40" s="569">
        <v>2439</v>
      </c>
      <c r="C40" s="454" t="s">
        <v>551</v>
      </c>
      <c r="D40" s="546">
        <v>32</v>
      </c>
      <c r="E40" s="569">
        <v>2439</v>
      </c>
      <c r="F40" s="454" t="s">
        <v>552</v>
      </c>
      <c r="G40" s="548">
        <f>SUM(G37+21)</f>
        <v>45562</v>
      </c>
      <c r="H40" s="580">
        <f>G37+23</f>
        <v>45564</v>
      </c>
      <c r="I40" s="603">
        <f>I39+7</f>
        <v>45560.5833333333</v>
      </c>
      <c r="J40" s="611">
        <f>G40-2-TIME(8,0,0)</f>
        <v>45559.6666666667</v>
      </c>
      <c r="K40" s="610"/>
      <c r="L40" s="602"/>
    </row>
    <row r="41" spans="1:13">
      <c r="A41" s="18" t="s">
        <v>550</v>
      </c>
      <c r="B41" s="569">
        <v>2440</v>
      </c>
      <c r="C41" s="454" t="s">
        <v>551</v>
      </c>
      <c r="D41" s="546">
        <v>33</v>
      </c>
      <c r="E41" s="569">
        <v>2440</v>
      </c>
      <c r="F41" s="453" t="s">
        <v>552</v>
      </c>
      <c r="G41" s="548">
        <f>SUM(G37+28)</f>
        <v>45569</v>
      </c>
      <c r="H41" s="580">
        <f>G37+30</f>
        <v>45571</v>
      </c>
      <c r="I41" s="603">
        <f>I40+7</f>
        <v>45567.5833333333</v>
      </c>
      <c r="J41" s="612">
        <f>G41-2-TIME(8,0,0)</f>
        <v>45566.6666666667</v>
      </c>
      <c r="K41" s="610"/>
      <c r="L41" s="602"/>
      <c r="M41" s="536" t="s">
        <v>570</v>
      </c>
    </row>
    <row r="42" spans="1:12">
      <c r="A42" s="577"/>
      <c r="B42" s="581"/>
      <c r="C42" s="581"/>
      <c r="D42" s="581"/>
      <c r="E42" s="581"/>
      <c r="F42" s="581"/>
      <c r="G42" s="568"/>
      <c r="H42" s="568"/>
      <c r="I42" s="568"/>
      <c r="J42" s="568"/>
      <c r="K42" s="604"/>
      <c r="L42" s="604"/>
    </row>
    <row r="43" ht="15" customHeight="1" spans="1:12">
      <c r="A43" s="538" t="s">
        <v>571</v>
      </c>
      <c r="B43" s="538"/>
      <c r="C43" s="538"/>
      <c r="D43" s="538"/>
      <c r="E43" s="538"/>
      <c r="F43" s="538"/>
      <c r="G43" s="538"/>
      <c r="H43" s="538"/>
      <c r="I43" s="538"/>
      <c r="J43" s="538"/>
      <c r="K43" s="538"/>
      <c r="L43" s="538"/>
    </row>
    <row r="44" spans="1:13">
      <c r="A44" s="582" t="s">
        <v>520</v>
      </c>
      <c r="B44" s="583" t="s">
        <v>521</v>
      </c>
      <c r="C44" s="583" t="s">
        <v>522</v>
      </c>
      <c r="D44" s="584" t="s">
        <v>523</v>
      </c>
      <c r="E44" s="584" t="s">
        <v>8</v>
      </c>
      <c r="F44" s="585" t="s">
        <v>39</v>
      </c>
      <c r="G44" s="586" t="s">
        <v>11</v>
      </c>
      <c r="H44" s="548" t="s">
        <v>524</v>
      </c>
      <c r="I44" s="548" t="s">
        <v>525</v>
      </c>
      <c r="J44" s="548" t="s">
        <v>572</v>
      </c>
      <c r="K44" s="601" t="s">
        <v>526</v>
      </c>
      <c r="L44" s="601" t="s">
        <v>17</v>
      </c>
      <c r="M44" s="602"/>
    </row>
    <row r="45" spans="1:13">
      <c r="A45" s="587" t="s">
        <v>560</v>
      </c>
      <c r="B45" s="546">
        <v>377</v>
      </c>
      <c r="C45" s="588" t="s">
        <v>561</v>
      </c>
      <c r="D45" s="546">
        <v>377</v>
      </c>
      <c r="E45" s="546">
        <v>377</v>
      </c>
      <c r="F45" s="589" t="s">
        <v>562</v>
      </c>
      <c r="G45" s="548">
        <v>45542</v>
      </c>
      <c r="H45" s="548">
        <f>G45+2</f>
        <v>45544</v>
      </c>
      <c r="I45" s="548">
        <f>H45</f>
        <v>45544</v>
      </c>
      <c r="J45" s="548">
        <f>I45+1</f>
        <v>45545</v>
      </c>
      <c r="K45" s="603">
        <f>G45-1+TIME(10,0,0)</f>
        <v>45541.4166666667</v>
      </c>
      <c r="L45" s="603">
        <f t="shared" ref="L45:L49" si="6">G45-2-TIME(8,0,0)</f>
        <v>45539.6666666667</v>
      </c>
      <c r="M45" s="602"/>
    </row>
    <row r="46" spans="1:13">
      <c r="A46" s="587" t="s">
        <v>560</v>
      </c>
      <c r="B46" s="546">
        <v>378</v>
      </c>
      <c r="C46" s="588" t="s">
        <v>561</v>
      </c>
      <c r="D46" s="546">
        <v>378</v>
      </c>
      <c r="E46" s="546">
        <v>378</v>
      </c>
      <c r="F46" s="589" t="s">
        <v>562</v>
      </c>
      <c r="G46" s="548">
        <f>SUM(G45+7)</f>
        <v>45549</v>
      </c>
      <c r="H46" s="548">
        <f>G45+9</f>
        <v>45551</v>
      </c>
      <c r="I46" s="548">
        <f t="shared" ref="I46:I49" si="7">H46</f>
        <v>45551</v>
      </c>
      <c r="J46" s="548">
        <f>I46+1</f>
        <v>45552</v>
      </c>
      <c r="K46" s="603">
        <f>K45+7</f>
        <v>45548.4166666667</v>
      </c>
      <c r="L46" s="603">
        <f t="shared" si="6"/>
        <v>45546.6666666667</v>
      </c>
      <c r="M46" s="602"/>
    </row>
    <row r="47" spans="1:13">
      <c r="A47" s="587" t="s">
        <v>538</v>
      </c>
      <c r="B47" s="546">
        <v>2437</v>
      </c>
      <c r="C47" s="588" t="s">
        <v>540</v>
      </c>
      <c r="D47" s="546">
        <v>107</v>
      </c>
      <c r="E47" s="546">
        <v>2437</v>
      </c>
      <c r="F47" s="589" t="s">
        <v>541</v>
      </c>
      <c r="G47" s="548">
        <f>SUM(G45+14)</f>
        <v>45556</v>
      </c>
      <c r="H47" s="548">
        <f>G46+9</f>
        <v>45558</v>
      </c>
      <c r="I47" s="548">
        <f t="shared" si="7"/>
        <v>45558</v>
      </c>
      <c r="J47" s="548">
        <f t="shared" ref="J47:J49" si="8">I47+1</f>
        <v>45559</v>
      </c>
      <c r="K47" s="603">
        <f>K46+7</f>
        <v>45555.4166666667</v>
      </c>
      <c r="L47" s="603">
        <f t="shared" si="6"/>
        <v>45553.6666666667</v>
      </c>
      <c r="M47" s="602"/>
    </row>
    <row r="48" spans="1:13">
      <c r="A48" s="587" t="s">
        <v>538</v>
      </c>
      <c r="B48" s="546">
        <v>2438</v>
      </c>
      <c r="C48" s="588" t="s">
        <v>540</v>
      </c>
      <c r="D48" s="546">
        <v>108</v>
      </c>
      <c r="E48" s="546">
        <v>2438</v>
      </c>
      <c r="F48" s="589" t="s">
        <v>541</v>
      </c>
      <c r="G48" s="548">
        <f>SUM(G45+21)</f>
        <v>45563</v>
      </c>
      <c r="H48" s="548">
        <f>G45+23</f>
        <v>45565</v>
      </c>
      <c r="I48" s="548">
        <f t="shared" si="7"/>
        <v>45565</v>
      </c>
      <c r="J48" s="548">
        <f t="shared" si="8"/>
        <v>45566</v>
      </c>
      <c r="K48" s="603">
        <f>K47+7</f>
        <v>45562.4166666667</v>
      </c>
      <c r="L48" s="603">
        <f t="shared" si="6"/>
        <v>45560.6666666667</v>
      </c>
      <c r="M48" s="602"/>
    </row>
    <row r="49" spans="1:14">
      <c r="A49" s="587" t="s">
        <v>538</v>
      </c>
      <c r="B49" s="546">
        <v>2439</v>
      </c>
      <c r="C49" s="588" t="s">
        <v>540</v>
      </c>
      <c r="D49" s="546">
        <v>109</v>
      </c>
      <c r="E49" s="546">
        <v>2439</v>
      </c>
      <c r="F49" s="589" t="s">
        <v>541</v>
      </c>
      <c r="G49" s="548">
        <f>SUM(G46+21)</f>
        <v>45570</v>
      </c>
      <c r="H49" s="548">
        <f>G46+23</f>
        <v>45572</v>
      </c>
      <c r="I49" s="548">
        <f t="shared" si="7"/>
        <v>45572</v>
      </c>
      <c r="J49" s="548">
        <f t="shared" si="8"/>
        <v>45573</v>
      </c>
      <c r="K49" s="603">
        <f>K48+7</f>
        <v>45569.4166666667</v>
      </c>
      <c r="L49" s="603">
        <f t="shared" si="6"/>
        <v>45567.6666666667</v>
      </c>
      <c r="M49" s="602"/>
      <c r="N49" s="536" t="s">
        <v>573</v>
      </c>
    </row>
    <row r="50" ht="22.5" customHeight="1" spans="1:12">
      <c r="A50" s="577"/>
      <c r="G50" s="568"/>
      <c r="H50" s="568"/>
      <c r="I50" s="568"/>
      <c r="J50" s="568"/>
      <c r="K50" s="568"/>
      <c r="L50" s="570"/>
    </row>
    <row r="51" spans="1:12">
      <c r="A51" s="554" t="s">
        <v>574</v>
      </c>
      <c r="B51" s="554"/>
      <c r="C51" s="554"/>
      <c r="D51" s="554"/>
      <c r="E51" s="554"/>
      <c r="F51" s="554"/>
      <c r="G51" s="554"/>
      <c r="H51" s="554"/>
      <c r="I51" s="554"/>
      <c r="J51" s="554"/>
      <c r="K51" s="554"/>
      <c r="L51" s="570"/>
    </row>
    <row r="52" spans="1:12">
      <c r="A52" s="590" t="s">
        <v>575</v>
      </c>
      <c r="B52" s="591" t="s">
        <v>521</v>
      </c>
      <c r="C52" s="591" t="s">
        <v>522</v>
      </c>
      <c r="D52" s="592" t="s">
        <v>523</v>
      </c>
      <c r="E52" s="592" t="s">
        <v>8</v>
      </c>
      <c r="F52" s="593" t="s">
        <v>39</v>
      </c>
      <c r="G52" s="594" t="s">
        <v>11</v>
      </c>
      <c r="H52" s="595" t="s">
        <v>576</v>
      </c>
      <c r="I52" s="595" t="s">
        <v>537</v>
      </c>
      <c r="J52" s="613" t="s">
        <v>526</v>
      </c>
      <c r="K52" s="614" t="s">
        <v>17</v>
      </c>
      <c r="L52" s="602"/>
    </row>
    <row r="53" spans="1:12">
      <c r="A53" s="559" t="s">
        <v>531</v>
      </c>
      <c r="B53" s="560"/>
      <c r="C53" s="560"/>
      <c r="D53" s="560"/>
      <c r="E53" s="560"/>
      <c r="F53" s="561"/>
      <c r="G53" s="596">
        <v>45542</v>
      </c>
      <c r="H53" s="596">
        <f>G53+3</f>
        <v>45545</v>
      </c>
      <c r="I53" s="596">
        <f>G53+3</f>
        <v>45545</v>
      </c>
      <c r="J53" s="615">
        <f>G53-2+TIME(14,0,0)</f>
        <v>45540.5833333333</v>
      </c>
      <c r="K53" s="615">
        <f>G53-2-TIME(8,0,0)</f>
        <v>45539.6666666667</v>
      </c>
      <c r="L53" s="602"/>
    </row>
    <row r="54" spans="1:12">
      <c r="A54" s="559" t="s">
        <v>531</v>
      </c>
      <c r="B54" s="560"/>
      <c r="C54" s="560"/>
      <c r="D54" s="560"/>
      <c r="E54" s="560"/>
      <c r="F54" s="561"/>
      <c r="G54" s="596">
        <f>SUM(G53+7)</f>
        <v>45549</v>
      </c>
      <c r="H54" s="596">
        <f>G53+10</f>
        <v>45552</v>
      </c>
      <c r="I54" s="596">
        <f>G53+10</f>
        <v>45552</v>
      </c>
      <c r="J54" s="615">
        <f>J53+7</f>
        <v>45547.5833333333</v>
      </c>
      <c r="K54" s="615">
        <f>G54-2-TIME(8,0,0)</f>
        <v>45546.6666666667</v>
      </c>
      <c r="L54" s="602"/>
    </row>
    <row r="55" spans="1:12">
      <c r="A55" s="559" t="s">
        <v>531</v>
      </c>
      <c r="B55" s="560"/>
      <c r="C55" s="560"/>
      <c r="D55" s="560"/>
      <c r="E55" s="560"/>
      <c r="F55" s="561"/>
      <c r="G55" s="596">
        <f>SUM(G53+14)</f>
        <v>45556</v>
      </c>
      <c r="H55" s="596">
        <f>G53+17</f>
        <v>45559</v>
      </c>
      <c r="I55" s="596">
        <f>G53+17</f>
        <v>45559</v>
      </c>
      <c r="J55" s="615">
        <f>J54+7</f>
        <v>45554.5833333333</v>
      </c>
      <c r="K55" s="615">
        <f>G55-2-TIME(8,0,0)</f>
        <v>45553.6666666667</v>
      </c>
      <c r="L55" s="602"/>
    </row>
    <row r="56" spans="1:14">
      <c r="A56" s="564" t="s">
        <v>531</v>
      </c>
      <c r="B56" s="565"/>
      <c r="C56" s="565"/>
      <c r="D56" s="565"/>
      <c r="E56" s="565"/>
      <c r="F56" s="566"/>
      <c r="G56" s="596">
        <f>SUM(G53+21)</f>
        <v>45563</v>
      </c>
      <c r="H56" s="596">
        <f>G53+24</f>
        <v>45566</v>
      </c>
      <c r="I56" s="596">
        <f>G53+24</f>
        <v>45566</v>
      </c>
      <c r="J56" s="615">
        <f>J55+7</f>
        <v>45561.5833333333</v>
      </c>
      <c r="K56" s="615">
        <f>G56-2-TIME(8,0,0)</f>
        <v>45560.6666666667</v>
      </c>
      <c r="L56" s="602"/>
      <c r="M56" s="536" t="s">
        <v>577</v>
      </c>
      <c r="N56" s="536" t="s">
        <v>564</v>
      </c>
    </row>
    <row r="57" spans="1:14">
      <c r="A57" s="564" t="s">
        <v>531</v>
      </c>
      <c r="B57" s="565"/>
      <c r="C57" s="565"/>
      <c r="D57" s="565"/>
      <c r="E57" s="565"/>
      <c r="F57" s="566"/>
      <c r="G57" s="596">
        <f>SUM(G54+21)</f>
        <v>45570</v>
      </c>
      <c r="H57" s="596">
        <f>G54+24</f>
        <v>45573</v>
      </c>
      <c r="I57" s="596">
        <f>G54+24</f>
        <v>45573</v>
      </c>
      <c r="J57" s="615">
        <f>J56+7</f>
        <v>45568.5833333333</v>
      </c>
      <c r="K57" s="615">
        <f>G57-2-TIME(8,0,0)</f>
        <v>45567.6666666667</v>
      </c>
      <c r="L57" s="602"/>
      <c r="M57" s="536" t="s">
        <v>578</v>
      </c>
      <c r="N57" s="536" t="s">
        <v>546</v>
      </c>
    </row>
    <row r="58" ht="21.75" customHeight="1" spans="1:12">
      <c r="A58" s="597"/>
      <c r="B58" s="553"/>
      <c r="C58" s="553"/>
      <c r="D58" s="553"/>
      <c r="E58" s="553"/>
      <c r="F58" s="598"/>
      <c r="G58" s="568"/>
      <c r="H58" s="568"/>
      <c r="I58" s="568"/>
      <c r="J58" s="568"/>
      <c r="K58" s="568"/>
      <c r="L58" s="616"/>
    </row>
    <row r="59" spans="1:12">
      <c r="A59" s="538" t="s">
        <v>579</v>
      </c>
      <c r="B59" s="538"/>
      <c r="C59" s="538"/>
      <c r="D59" s="538"/>
      <c r="E59" s="538"/>
      <c r="F59" s="538"/>
      <c r="G59" s="538"/>
      <c r="H59" s="538"/>
      <c r="I59" s="538"/>
      <c r="J59" s="538"/>
      <c r="K59" s="538"/>
      <c r="L59" s="616"/>
    </row>
    <row r="60" spans="1:12">
      <c r="A60" s="582" t="s">
        <v>520</v>
      </c>
      <c r="B60" s="583" t="s">
        <v>521</v>
      </c>
      <c r="C60" s="583" t="s">
        <v>522</v>
      </c>
      <c r="D60" s="584" t="s">
        <v>523</v>
      </c>
      <c r="E60" s="584" t="s">
        <v>8</v>
      </c>
      <c r="F60" s="585" t="s">
        <v>39</v>
      </c>
      <c r="G60" s="586" t="s">
        <v>11</v>
      </c>
      <c r="H60" s="599" t="s">
        <v>580</v>
      </c>
      <c r="I60" s="599" t="s">
        <v>581</v>
      </c>
      <c r="J60" s="617" t="s">
        <v>526</v>
      </c>
      <c r="K60" s="601" t="s">
        <v>17</v>
      </c>
      <c r="L60" s="602"/>
    </row>
    <row r="61" ht="14.25" customHeight="1" spans="1:12">
      <c r="A61" s="18" t="s">
        <v>582</v>
      </c>
      <c r="B61" s="569">
        <v>2436</v>
      </c>
      <c r="C61" s="454" t="s">
        <v>583</v>
      </c>
      <c r="D61" s="546">
        <v>310</v>
      </c>
      <c r="E61" s="569">
        <v>2436</v>
      </c>
      <c r="F61" s="453" t="s">
        <v>584</v>
      </c>
      <c r="G61" s="548">
        <v>45542</v>
      </c>
      <c r="H61" s="548">
        <f>G61+2</f>
        <v>45544</v>
      </c>
      <c r="I61" s="548">
        <f>G61+3</f>
        <v>45545</v>
      </c>
      <c r="J61" s="603">
        <f>G61-1+TIME(10,0,0)</f>
        <v>45541.4166666667</v>
      </c>
      <c r="K61" s="603">
        <f>G61-2-TIME(8,0,0)</f>
        <v>45539.6666666667</v>
      </c>
      <c r="L61" s="602"/>
    </row>
    <row r="62" ht="14.25" customHeight="1" spans="1:12">
      <c r="A62" s="18" t="s">
        <v>585</v>
      </c>
      <c r="B62" s="569">
        <v>2447</v>
      </c>
      <c r="C62" s="454" t="s">
        <v>586</v>
      </c>
      <c r="D62" s="546">
        <v>112</v>
      </c>
      <c r="E62" s="569">
        <v>2447</v>
      </c>
      <c r="F62" s="453" t="s">
        <v>587</v>
      </c>
      <c r="G62" s="548">
        <f>SUM(G61+7)</f>
        <v>45549</v>
      </c>
      <c r="H62" s="548">
        <f>G61+9</f>
        <v>45551</v>
      </c>
      <c r="I62" s="548">
        <f>G61+10</f>
        <v>45552</v>
      </c>
      <c r="J62" s="603">
        <f>J61+7</f>
        <v>45548.4166666667</v>
      </c>
      <c r="K62" s="603">
        <f>G62-2-TIME(8,0,0)</f>
        <v>45546.6666666667</v>
      </c>
      <c r="L62" s="602"/>
    </row>
    <row r="63" ht="14.25" customHeight="1" spans="1:12">
      <c r="A63" s="18" t="s">
        <v>582</v>
      </c>
      <c r="B63" s="569">
        <v>2438</v>
      </c>
      <c r="C63" s="454" t="s">
        <v>583</v>
      </c>
      <c r="D63" s="546">
        <v>312</v>
      </c>
      <c r="E63" s="546">
        <v>2438</v>
      </c>
      <c r="F63" s="453" t="s">
        <v>584</v>
      </c>
      <c r="G63" s="548">
        <f>SUM(G61+14)</f>
        <v>45556</v>
      </c>
      <c r="H63" s="548">
        <f>G61+16</f>
        <v>45558</v>
      </c>
      <c r="I63" s="548">
        <f>G61+17</f>
        <v>45559</v>
      </c>
      <c r="J63" s="603">
        <f>J62+7</f>
        <v>45555.4166666667</v>
      </c>
      <c r="K63" s="603">
        <f>G63-2-TIME(8,0,0)</f>
        <v>45553.6666666667</v>
      </c>
      <c r="L63" s="602"/>
    </row>
    <row r="64" ht="14.25" customHeight="1" spans="1:12">
      <c r="A64" s="18" t="s">
        <v>585</v>
      </c>
      <c r="B64" s="569">
        <v>2449</v>
      </c>
      <c r="C64" s="454" t="s">
        <v>586</v>
      </c>
      <c r="D64" s="546">
        <v>114</v>
      </c>
      <c r="E64" s="569">
        <v>2449</v>
      </c>
      <c r="F64" s="453" t="s">
        <v>587</v>
      </c>
      <c r="G64" s="548">
        <f>SUM(G61+21)</f>
        <v>45563</v>
      </c>
      <c r="H64" s="548">
        <f>G61+23</f>
        <v>45565</v>
      </c>
      <c r="I64" s="548">
        <f>G61+24</f>
        <v>45566</v>
      </c>
      <c r="J64" s="603">
        <f>J63+7</f>
        <v>45562.4166666667</v>
      </c>
      <c r="K64" s="603">
        <f>G64-2-TIME(8,0,0)</f>
        <v>45560.6666666667</v>
      </c>
      <c r="L64" s="602"/>
    </row>
    <row r="65" ht="14.25" customHeight="1" spans="1:12">
      <c r="A65" s="18" t="s">
        <v>582</v>
      </c>
      <c r="B65" s="569">
        <v>2440</v>
      </c>
      <c r="C65" s="454" t="s">
        <v>583</v>
      </c>
      <c r="D65" s="546">
        <v>314</v>
      </c>
      <c r="E65" s="569">
        <v>2440</v>
      </c>
      <c r="F65" s="453" t="s">
        <v>584</v>
      </c>
      <c r="G65" s="548">
        <f>SUM(G62+21)</f>
        <v>45570</v>
      </c>
      <c r="H65" s="548">
        <f>G62+23</f>
        <v>45572</v>
      </c>
      <c r="I65" s="548">
        <f>G62+24</f>
        <v>45573</v>
      </c>
      <c r="J65" s="603">
        <f>J64+7</f>
        <v>45569.4166666667</v>
      </c>
      <c r="K65" s="603">
        <f>G65-2-TIME(8,0,0)</f>
        <v>45567.6666666667</v>
      </c>
      <c r="L65" s="602"/>
    </row>
    <row r="66" spans="1:12">
      <c r="A66" s="597"/>
      <c r="B66" s="553"/>
      <c r="C66" s="553"/>
      <c r="D66" s="568"/>
      <c r="E66" s="568"/>
      <c r="F66" s="568"/>
      <c r="G66" s="568"/>
      <c r="H66" s="568"/>
      <c r="I66" s="568"/>
      <c r="J66" s="568"/>
      <c r="K66" s="568"/>
      <c r="L66" s="570"/>
    </row>
    <row r="67" spans="1:12">
      <c r="A67" s="538" t="s">
        <v>588</v>
      </c>
      <c r="B67" s="538"/>
      <c r="C67" s="538"/>
      <c r="D67" s="538"/>
      <c r="E67" s="538"/>
      <c r="F67" s="538"/>
      <c r="G67" s="538"/>
      <c r="H67" s="538"/>
      <c r="I67" s="538"/>
      <c r="J67" s="538"/>
      <c r="K67" s="570"/>
      <c r="L67" s="570"/>
    </row>
    <row r="68" spans="1:12">
      <c r="A68" s="582" t="s">
        <v>520</v>
      </c>
      <c r="B68" s="583" t="s">
        <v>521</v>
      </c>
      <c r="C68" s="583" t="s">
        <v>522</v>
      </c>
      <c r="D68" s="584" t="s">
        <v>523</v>
      </c>
      <c r="E68" s="584" t="s">
        <v>8</v>
      </c>
      <c r="F68" s="585" t="s">
        <v>62</v>
      </c>
      <c r="G68" s="586" t="s">
        <v>11</v>
      </c>
      <c r="H68" s="599" t="s">
        <v>566</v>
      </c>
      <c r="I68" s="601" t="s">
        <v>526</v>
      </c>
      <c r="J68" s="601" t="s">
        <v>17</v>
      </c>
      <c r="K68" s="602"/>
      <c r="L68" s="602"/>
    </row>
    <row r="69" spans="1:12">
      <c r="A69" s="18" t="s">
        <v>589</v>
      </c>
      <c r="B69" s="546">
        <v>356</v>
      </c>
      <c r="C69" s="454" t="s">
        <v>590</v>
      </c>
      <c r="D69" s="546">
        <v>356</v>
      </c>
      <c r="E69" s="546">
        <v>356</v>
      </c>
      <c r="F69" s="618" t="s">
        <v>591</v>
      </c>
      <c r="G69" s="548">
        <v>45536</v>
      </c>
      <c r="H69" s="580">
        <f>G69+2</f>
        <v>45538</v>
      </c>
      <c r="I69" s="603">
        <f>G69-2+TIME(14,0,0)</f>
        <v>45534.5833333333</v>
      </c>
      <c r="J69" s="603">
        <f>G69-2-TIME(8,0,0)</f>
        <v>45533.6666666667</v>
      </c>
      <c r="K69" s="602"/>
      <c r="L69" s="602"/>
    </row>
    <row r="70" spans="1:12">
      <c r="A70" s="549" t="s">
        <v>531</v>
      </c>
      <c r="B70" s="550"/>
      <c r="C70" s="550"/>
      <c r="D70" s="550"/>
      <c r="E70" s="550"/>
      <c r="F70" s="551"/>
      <c r="G70" s="548">
        <f>SUM(G69+7)</f>
        <v>45543</v>
      </c>
      <c r="H70" s="580">
        <f>G69+9</f>
        <v>45545</v>
      </c>
      <c r="I70" s="603">
        <f>I69+7</f>
        <v>45541.5833333333</v>
      </c>
      <c r="J70" s="603">
        <f>G70-2-TIME(8,0,0)</f>
        <v>45540.6666666667</v>
      </c>
      <c r="K70" s="602"/>
      <c r="L70" s="602"/>
    </row>
    <row r="71" spans="1:12">
      <c r="A71" s="18" t="s">
        <v>589</v>
      </c>
      <c r="B71" s="546">
        <v>358</v>
      </c>
      <c r="C71" s="454" t="s">
        <v>590</v>
      </c>
      <c r="D71" s="514">
        <v>358</v>
      </c>
      <c r="E71" s="514">
        <f t="shared" ref="E71:E73" si="9">E69+2</f>
        <v>358</v>
      </c>
      <c r="F71" s="618" t="s">
        <v>591</v>
      </c>
      <c r="G71" s="619">
        <f>SUM(G69+14)</f>
        <v>45550</v>
      </c>
      <c r="H71" s="580">
        <f>G70+9</f>
        <v>45552</v>
      </c>
      <c r="I71" s="646">
        <f>I70+7</f>
        <v>45548.5833333333</v>
      </c>
      <c r="J71" s="646">
        <f>G71-2-TIME(8,0,0)</f>
        <v>45547.6666666667</v>
      </c>
      <c r="K71" s="602"/>
      <c r="L71" s="602"/>
    </row>
    <row r="72" spans="1:12">
      <c r="A72" s="18" t="s">
        <v>589</v>
      </c>
      <c r="B72" s="546">
        <v>359</v>
      </c>
      <c r="C72" s="454" t="s">
        <v>590</v>
      </c>
      <c r="D72" s="546">
        <v>359</v>
      </c>
      <c r="E72" s="546">
        <f t="shared" si="9"/>
        <v>2</v>
      </c>
      <c r="F72" s="618" t="s">
        <v>591</v>
      </c>
      <c r="G72" s="548">
        <f>SUM(G69+21)</f>
        <v>45557</v>
      </c>
      <c r="H72" s="580">
        <f>G69+23</f>
        <v>45559</v>
      </c>
      <c r="I72" s="603">
        <f>I71+7</f>
        <v>45555.5833333333</v>
      </c>
      <c r="J72" s="603">
        <f>G72-2-TIME(8,0,0)</f>
        <v>45554.6666666667</v>
      </c>
      <c r="K72" s="602"/>
      <c r="L72" s="602"/>
    </row>
    <row r="73" spans="1:12">
      <c r="A73" s="18" t="s">
        <v>589</v>
      </c>
      <c r="B73" s="546">
        <v>360</v>
      </c>
      <c r="C73" s="454" t="s">
        <v>590</v>
      </c>
      <c r="D73" s="546">
        <v>360</v>
      </c>
      <c r="E73" s="546">
        <f t="shared" si="9"/>
        <v>360</v>
      </c>
      <c r="F73" s="618" t="s">
        <v>591</v>
      </c>
      <c r="G73" s="548">
        <f>SUM(G70+21)</f>
        <v>45564</v>
      </c>
      <c r="H73" s="580">
        <f>G70+23</f>
        <v>45566</v>
      </c>
      <c r="I73" s="603">
        <f>I72+7</f>
        <v>45562.5833333333</v>
      </c>
      <c r="J73" s="603">
        <f>G73-2-TIME(8,0,0)</f>
        <v>45561.6666666667</v>
      </c>
      <c r="K73" s="602"/>
      <c r="L73" s="602"/>
    </row>
    <row r="74" spans="1:12">
      <c r="A74" s="597"/>
      <c r="B74" s="553"/>
      <c r="C74" s="553"/>
      <c r="D74" s="598"/>
      <c r="E74" s="598"/>
      <c r="F74" s="568"/>
      <c r="G74" s="568"/>
      <c r="H74" s="568"/>
      <c r="I74" s="568"/>
      <c r="J74" s="568"/>
      <c r="K74" s="604"/>
      <c r="L74" s="616"/>
    </row>
    <row r="75" s="533" customFormat="1" spans="1:12">
      <c r="A75" s="538" t="s">
        <v>592</v>
      </c>
      <c r="B75" s="538"/>
      <c r="C75" s="538"/>
      <c r="D75" s="538"/>
      <c r="E75" s="538"/>
      <c r="F75" s="538"/>
      <c r="G75" s="538"/>
      <c r="H75" s="538"/>
      <c r="I75" s="538"/>
      <c r="J75" s="538"/>
      <c r="K75" s="538"/>
      <c r="L75" s="616"/>
    </row>
    <row r="76" spans="1:12">
      <c r="A76" s="582" t="s">
        <v>520</v>
      </c>
      <c r="B76" s="583" t="s">
        <v>521</v>
      </c>
      <c r="C76" s="583" t="s">
        <v>522</v>
      </c>
      <c r="D76" s="584" t="s">
        <v>523</v>
      </c>
      <c r="E76" s="584" t="s">
        <v>8</v>
      </c>
      <c r="F76" s="585" t="s">
        <v>62</v>
      </c>
      <c r="G76" s="586" t="s">
        <v>11</v>
      </c>
      <c r="H76" s="599" t="s">
        <v>593</v>
      </c>
      <c r="I76" s="599" t="s">
        <v>548</v>
      </c>
      <c r="J76" s="617" t="s">
        <v>526</v>
      </c>
      <c r="K76" s="601" t="s">
        <v>17</v>
      </c>
      <c r="L76" s="602"/>
    </row>
    <row r="77" spans="1:12">
      <c r="A77" s="18" t="s">
        <v>550</v>
      </c>
      <c r="B77" s="569">
        <v>2435</v>
      </c>
      <c r="C77" s="454" t="s">
        <v>551</v>
      </c>
      <c r="D77" s="546">
        <v>28</v>
      </c>
      <c r="E77" s="569">
        <v>2435</v>
      </c>
      <c r="F77" s="453" t="s">
        <v>552</v>
      </c>
      <c r="G77" s="548">
        <v>45536</v>
      </c>
      <c r="H77" s="548">
        <f>G77+3</f>
        <v>45539</v>
      </c>
      <c r="I77" s="548">
        <f>G77+3</f>
        <v>45539</v>
      </c>
      <c r="J77" s="603">
        <f>G77-1+TIME(10,0,0)</f>
        <v>45535.4166666667</v>
      </c>
      <c r="K77" s="603">
        <f>G77-2-TIME(8,0,0)</f>
        <v>45533.6666666667</v>
      </c>
      <c r="L77" s="602"/>
    </row>
    <row r="78" spans="1:12">
      <c r="A78" s="18" t="s">
        <v>553</v>
      </c>
      <c r="B78" s="569">
        <v>2436</v>
      </c>
      <c r="C78" s="454" t="s">
        <v>554</v>
      </c>
      <c r="D78" s="546">
        <v>374</v>
      </c>
      <c r="E78" s="569">
        <v>2436</v>
      </c>
      <c r="F78" s="453" t="s">
        <v>555</v>
      </c>
      <c r="G78" s="548">
        <f>SUM(G77+7)</f>
        <v>45543</v>
      </c>
      <c r="H78" s="548">
        <f>G77+10</f>
        <v>45546</v>
      </c>
      <c r="I78" s="548">
        <f>G77+10</f>
        <v>45546</v>
      </c>
      <c r="J78" s="603">
        <f>J77+7</f>
        <v>45542.4166666667</v>
      </c>
      <c r="K78" s="603">
        <f>G78-2-TIME(8,0,0)</f>
        <v>45540.6666666667</v>
      </c>
      <c r="L78" s="602"/>
    </row>
    <row r="79" spans="1:12">
      <c r="A79" s="18" t="s">
        <v>567</v>
      </c>
      <c r="B79" s="569">
        <v>2437</v>
      </c>
      <c r="C79" s="454" t="s">
        <v>568</v>
      </c>
      <c r="D79" s="546">
        <v>319</v>
      </c>
      <c r="E79" s="569">
        <v>2437</v>
      </c>
      <c r="F79" s="453" t="s">
        <v>569</v>
      </c>
      <c r="G79" s="548">
        <f>SUM(G77+14)</f>
        <v>45550</v>
      </c>
      <c r="H79" s="548">
        <f>G77+17</f>
        <v>45553</v>
      </c>
      <c r="I79" s="548">
        <f>G77+17</f>
        <v>45553</v>
      </c>
      <c r="J79" s="603">
        <f>J78+7</f>
        <v>45549.4166666667</v>
      </c>
      <c r="K79" s="603">
        <f>G79-2-TIME(8,0,0)</f>
        <v>45547.6666666667</v>
      </c>
      <c r="L79" s="602"/>
    </row>
    <row r="80" spans="1:12">
      <c r="A80" s="18" t="s">
        <v>567</v>
      </c>
      <c r="B80" s="569">
        <v>2438</v>
      </c>
      <c r="C80" s="454" t="s">
        <v>568</v>
      </c>
      <c r="D80" s="546">
        <v>320</v>
      </c>
      <c r="E80" s="569">
        <v>2438</v>
      </c>
      <c r="F80" s="453" t="s">
        <v>569</v>
      </c>
      <c r="G80" s="548">
        <f>SUM(G77+21)</f>
        <v>45557</v>
      </c>
      <c r="H80" s="548">
        <f>G77+24</f>
        <v>45560</v>
      </c>
      <c r="I80" s="548">
        <f>G77+24</f>
        <v>45560</v>
      </c>
      <c r="J80" s="603">
        <f>J79+7</f>
        <v>45556.4166666667</v>
      </c>
      <c r="K80" s="603">
        <f>G80-2-TIME(8,0,0)</f>
        <v>45554.6666666667</v>
      </c>
      <c r="L80" s="602"/>
    </row>
    <row r="81" spans="1:11">
      <c r="A81" s="18" t="s">
        <v>567</v>
      </c>
      <c r="B81" s="569">
        <v>2439</v>
      </c>
      <c r="C81" s="454" t="s">
        <v>568</v>
      </c>
      <c r="D81" s="546">
        <v>321</v>
      </c>
      <c r="E81" s="569">
        <v>2439</v>
      </c>
      <c r="F81" s="453" t="s">
        <v>569</v>
      </c>
      <c r="G81" s="548">
        <f>SUM(G78+21)</f>
        <v>45564</v>
      </c>
      <c r="H81" s="548">
        <f>G78+24</f>
        <v>45567</v>
      </c>
      <c r="I81" s="548">
        <f>G78+24</f>
        <v>45567</v>
      </c>
      <c r="J81" s="603">
        <f>J80+7</f>
        <v>45563.4166666667</v>
      </c>
      <c r="K81" s="603">
        <f>G81-2-TIME(8,0,0)</f>
        <v>45561.6666666667</v>
      </c>
    </row>
    <row r="82" ht="9.75" hidden="1" customHeight="1" spans="1:12">
      <c r="A82" s="18" t="s">
        <v>594</v>
      </c>
      <c r="B82" s="553"/>
      <c r="C82" s="553"/>
      <c r="D82" s="546">
        <v>339</v>
      </c>
      <c r="E82" s="598"/>
      <c r="F82" s="453" t="s">
        <v>552</v>
      </c>
      <c r="G82" s="568"/>
      <c r="H82" s="568"/>
      <c r="I82" s="568"/>
      <c r="J82" s="568"/>
      <c r="K82" s="604"/>
      <c r="L82" s="616"/>
    </row>
    <row r="83" ht="21.75" hidden="1" customHeight="1" spans="1:12">
      <c r="A83" s="18" t="s">
        <v>594</v>
      </c>
      <c r="B83" s="578"/>
      <c r="C83" s="578"/>
      <c r="D83" s="546">
        <v>340</v>
      </c>
      <c r="E83" s="578"/>
      <c r="F83" s="453" t="s">
        <v>552</v>
      </c>
      <c r="G83" s="570"/>
      <c r="H83" s="570"/>
      <c r="I83" s="570"/>
      <c r="J83" s="570"/>
      <c r="K83" s="570"/>
      <c r="L83" s="604"/>
    </row>
    <row r="84" hidden="1" spans="1:12">
      <c r="A84" s="18" t="s">
        <v>594</v>
      </c>
      <c r="B84" s="620"/>
      <c r="C84" s="620"/>
      <c r="D84" s="546">
        <v>341</v>
      </c>
      <c r="E84" s="621"/>
      <c r="F84" s="453" t="s">
        <v>552</v>
      </c>
      <c r="G84" s="622"/>
      <c r="H84" s="623"/>
      <c r="I84" s="623"/>
      <c r="J84" s="623"/>
      <c r="K84" s="604"/>
      <c r="L84" s="604"/>
    </row>
    <row r="85" hidden="1" spans="1:12">
      <c r="A85" s="18" t="s">
        <v>594</v>
      </c>
      <c r="B85" s="583" t="s">
        <v>521</v>
      </c>
      <c r="C85" s="583" t="s">
        <v>522</v>
      </c>
      <c r="D85" s="546">
        <v>342</v>
      </c>
      <c r="E85" s="584" t="s">
        <v>8</v>
      </c>
      <c r="F85" s="453" t="s">
        <v>552</v>
      </c>
      <c r="G85" s="586" t="s">
        <v>11</v>
      </c>
      <c r="H85" s="599" t="s">
        <v>524</v>
      </c>
      <c r="I85" s="599" t="s">
        <v>595</v>
      </c>
      <c r="J85" s="599" t="s">
        <v>572</v>
      </c>
      <c r="K85" s="601" t="s">
        <v>526</v>
      </c>
      <c r="L85" s="601" t="s">
        <v>17</v>
      </c>
    </row>
    <row r="86" hidden="1" spans="1:12">
      <c r="A86" s="18" t="s">
        <v>594</v>
      </c>
      <c r="B86" s="546">
        <v>89</v>
      </c>
      <c r="C86" s="624" t="s">
        <v>596</v>
      </c>
      <c r="D86" s="546">
        <v>343</v>
      </c>
      <c r="E86" s="546">
        <v>89</v>
      </c>
      <c r="F86" s="453" t="s">
        <v>552</v>
      </c>
      <c r="G86" s="625">
        <v>44262</v>
      </c>
      <c r="H86" s="548">
        <f>G86+2</f>
        <v>44264</v>
      </c>
      <c r="I86" s="548">
        <f>G86+3</f>
        <v>44265</v>
      </c>
      <c r="J86" s="548">
        <f>G86+4</f>
        <v>44266</v>
      </c>
      <c r="K86" s="603">
        <f>G86-1+TIME(12,0,0)</f>
        <v>44261.5</v>
      </c>
      <c r="L86" s="603">
        <f>G86-2-TIME(8,0,0)</f>
        <v>44259.6666666667</v>
      </c>
    </row>
    <row r="87" hidden="1" spans="1:12">
      <c r="A87" s="18" t="s">
        <v>594</v>
      </c>
      <c r="B87" s="546">
        <v>90</v>
      </c>
      <c r="C87" s="624" t="s">
        <v>596</v>
      </c>
      <c r="D87" s="546">
        <v>344</v>
      </c>
      <c r="E87" s="546">
        <v>90</v>
      </c>
      <c r="F87" s="453" t="s">
        <v>552</v>
      </c>
      <c r="G87" s="548">
        <f>SUM(G86+7)</f>
        <v>44269</v>
      </c>
      <c r="H87" s="548">
        <f>G86+9</f>
        <v>44271</v>
      </c>
      <c r="I87" s="548">
        <f>G86+10</f>
        <v>44272</v>
      </c>
      <c r="J87" s="548">
        <f t="shared" ref="J87:J90" si="10">G87+4</f>
        <v>44273</v>
      </c>
      <c r="K87" s="603">
        <f>K86+7</f>
        <v>44268.5</v>
      </c>
      <c r="L87" s="603">
        <f>G87-2-TIME(8,0,0)</f>
        <v>44266.6666666667</v>
      </c>
    </row>
    <row r="88" hidden="1" spans="1:12">
      <c r="A88" s="18" t="s">
        <v>594</v>
      </c>
      <c r="B88" s="546"/>
      <c r="C88" s="624"/>
      <c r="D88" s="546">
        <v>345</v>
      </c>
      <c r="E88" s="546"/>
      <c r="F88" s="453" t="s">
        <v>552</v>
      </c>
      <c r="G88" s="548">
        <f>SUM(G86+14)</f>
        <v>44276</v>
      </c>
      <c r="H88" s="548">
        <f>G86+16</f>
        <v>44278</v>
      </c>
      <c r="I88" s="548">
        <f>G86+17</f>
        <v>44279</v>
      </c>
      <c r="J88" s="548">
        <f t="shared" si="10"/>
        <v>44280</v>
      </c>
      <c r="K88" s="603">
        <f>K87+7</f>
        <v>44275.5</v>
      </c>
      <c r="L88" s="603">
        <f>G88-2-TIME(8,0,0)</f>
        <v>44273.6666666667</v>
      </c>
    </row>
    <row r="89" hidden="1" spans="1:12">
      <c r="A89" s="18" t="s">
        <v>594</v>
      </c>
      <c r="B89" s="546"/>
      <c r="C89" s="624"/>
      <c r="D89" s="546">
        <v>346</v>
      </c>
      <c r="E89" s="546"/>
      <c r="F89" s="453" t="s">
        <v>552</v>
      </c>
      <c r="G89" s="548">
        <f>SUM(G86+21)</f>
        <v>44283</v>
      </c>
      <c r="H89" s="548">
        <f>G86+23</f>
        <v>44285</v>
      </c>
      <c r="I89" s="548">
        <f>G86+24</f>
        <v>44286</v>
      </c>
      <c r="J89" s="548">
        <f t="shared" si="10"/>
        <v>44287</v>
      </c>
      <c r="K89" s="603">
        <f>K88+7</f>
        <v>44282.5</v>
      </c>
      <c r="L89" s="603">
        <f>G89-2-TIME(8,0,0)</f>
        <v>44280.6666666667</v>
      </c>
    </row>
    <row r="90" hidden="1" spans="1:12">
      <c r="A90" s="18" t="s">
        <v>594</v>
      </c>
      <c r="B90" s="546"/>
      <c r="C90" s="624"/>
      <c r="D90" s="546">
        <v>347</v>
      </c>
      <c r="E90" s="546"/>
      <c r="F90" s="453" t="s">
        <v>552</v>
      </c>
      <c r="G90" s="625">
        <f>SUM(G86+28)</f>
        <v>44290</v>
      </c>
      <c r="H90" s="625">
        <f>G86+30</f>
        <v>44292</v>
      </c>
      <c r="I90" s="625">
        <f>G86+31</f>
        <v>44293</v>
      </c>
      <c r="J90" s="548">
        <f t="shared" si="10"/>
        <v>44294</v>
      </c>
      <c r="K90" s="603">
        <f>K89+7</f>
        <v>44289.5</v>
      </c>
      <c r="L90" s="603">
        <f>G90-2-TIME(8,0,0)</f>
        <v>44287.6666666667</v>
      </c>
    </row>
    <row r="91" ht="15" customHeight="1" spans="1:13">
      <c r="A91" s="597"/>
      <c r="B91" s="553"/>
      <c r="C91" s="553"/>
      <c r="D91" s="626"/>
      <c r="E91" s="626"/>
      <c r="F91" s="626"/>
      <c r="G91" s="626"/>
      <c r="H91" s="626"/>
      <c r="I91" s="626"/>
      <c r="J91" s="626"/>
      <c r="K91" s="600"/>
      <c r="L91" s="600"/>
      <c r="M91" s="602"/>
    </row>
    <row r="92" spans="1:13">
      <c r="A92" s="538" t="s">
        <v>597</v>
      </c>
      <c r="B92" s="538"/>
      <c r="C92" s="538"/>
      <c r="D92" s="538"/>
      <c r="E92" s="538"/>
      <c r="F92" s="538"/>
      <c r="G92" s="538"/>
      <c r="H92" s="538"/>
      <c r="I92" s="538"/>
      <c r="J92" s="538"/>
      <c r="K92" s="538"/>
      <c r="L92" s="600"/>
      <c r="M92" s="602"/>
    </row>
    <row r="93" spans="1:13">
      <c r="A93" s="582" t="s">
        <v>3</v>
      </c>
      <c r="B93" s="627" t="s">
        <v>521</v>
      </c>
      <c r="C93" s="583" t="s">
        <v>522</v>
      </c>
      <c r="D93" s="584" t="s">
        <v>598</v>
      </c>
      <c r="E93" s="584" t="s">
        <v>8</v>
      </c>
      <c r="F93" s="585" t="s">
        <v>62</v>
      </c>
      <c r="G93" s="585" t="s">
        <v>11</v>
      </c>
      <c r="H93" s="599" t="s">
        <v>599</v>
      </c>
      <c r="I93" s="599" t="s">
        <v>600</v>
      </c>
      <c r="J93" s="599" t="s">
        <v>601</v>
      </c>
      <c r="K93" s="601" t="s">
        <v>17</v>
      </c>
      <c r="L93" s="602"/>
      <c r="M93" s="602"/>
    </row>
    <row r="94" spans="1:13">
      <c r="A94" s="628" t="s">
        <v>602</v>
      </c>
      <c r="B94" s="629" t="s">
        <v>603</v>
      </c>
      <c r="C94" s="629" t="s">
        <v>604</v>
      </c>
      <c r="D94" s="629" t="s">
        <v>603</v>
      </c>
      <c r="E94" s="629" t="s">
        <v>603</v>
      </c>
      <c r="F94" s="541" t="s">
        <v>605</v>
      </c>
      <c r="G94" s="625">
        <v>45536</v>
      </c>
      <c r="H94" s="548">
        <f>G94+3</f>
        <v>45539</v>
      </c>
      <c r="I94" s="548">
        <f t="shared" ref="I94:J98" si="11">H94+1</f>
        <v>45540</v>
      </c>
      <c r="J94" s="548">
        <f>I94+1</f>
        <v>45541</v>
      </c>
      <c r="K94" s="603">
        <f>G94-2-TIME(8,0,0)</f>
        <v>45533.6666666667</v>
      </c>
      <c r="L94" s="602"/>
      <c r="M94" s="602"/>
    </row>
    <row r="95" spans="1:13">
      <c r="A95" s="628" t="s">
        <v>602</v>
      </c>
      <c r="B95" s="629" t="s">
        <v>606</v>
      </c>
      <c r="C95" s="629" t="s">
        <v>604</v>
      </c>
      <c r="D95" s="629" t="s">
        <v>606</v>
      </c>
      <c r="E95" s="629" t="s">
        <v>606</v>
      </c>
      <c r="F95" s="541" t="s">
        <v>605</v>
      </c>
      <c r="G95" s="548">
        <f>SUM(G94+7)</f>
        <v>45543</v>
      </c>
      <c r="H95" s="548" t="s">
        <v>607</v>
      </c>
      <c r="I95" s="548" t="s">
        <v>608</v>
      </c>
      <c r="J95" s="548" t="s">
        <v>609</v>
      </c>
      <c r="K95" s="603">
        <f>G95-2-TIME(8,0,0)</f>
        <v>45540.6666666667</v>
      </c>
      <c r="L95" s="602"/>
      <c r="M95" s="602"/>
    </row>
    <row r="96" spans="1:13">
      <c r="A96" s="628" t="s">
        <v>602</v>
      </c>
      <c r="B96" s="629" t="s">
        <v>610</v>
      </c>
      <c r="C96" s="629" t="s">
        <v>604</v>
      </c>
      <c r="D96" s="629" t="s">
        <v>610</v>
      </c>
      <c r="E96" s="629" t="s">
        <v>610</v>
      </c>
      <c r="F96" s="541" t="s">
        <v>605</v>
      </c>
      <c r="G96" s="548">
        <f>SUM(G95+7)</f>
        <v>45550</v>
      </c>
      <c r="H96" s="548" t="s">
        <v>611</v>
      </c>
      <c r="I96" s="548" t="s">
        <v>612</v>
      </c>
      <c r="J96" s="548" t="s">
        <v>613</v>
      </c>
      <c r="K96" s="603">
        <f>G96-2-TIME(8,0,0)</f>
        <v>45547.6666666667</v>
      </c>
      <c r="L96" s="570"/>
      <c r="M96" s="602"/>
    </row>
    <row r="97" spans="1:12">
      <c r="A97" s="628" t="s">
        <v>602</v>
      </c>
      <c r="B97" s="629" t="s">
        <v>614</v>
      </c>
      <c r="C97" s="629" t="s">
        <v>604</v>
      </c>
      <c r="D97" s="629" t="s">
        <v>614</v>
      </c>
      <c r="E97" s="629" t="s">
        <v>614</v>
      </c>
      <c r="F97" s="541" t="s">
        <v>605</v>
      </c>
      <c r="G97" s="548">
        <f>SUM(G94+21)</f>
        <v>45557</v>
      </c>
      <c r="H97" s="548">
        <f t="shared" ref="H97:H98" si="12">G97+3</f>
        <v>45560</v>
      </c>
      <c r="I97" s="548">
        <f t="shared" si="11"/>
        <v>45561</v>
      </c>
      <c r="J97" s="548">
        <f t="shared" si="11"/>
        <v>45562</v>
      </c>
      <c r="K97" s="603">
        <f>G97-2-TIME(8,0,0)</f>
        <v>45554.6666666667</v>
      </c>
      <c r="L97" s="602"/>
    </row>
    <row r="98" spans="1:12">
      <c r="A98" s="630" t="s">
        <v>531</v>
      </c>
      <c r="B98" s="631"/>
      <c r="C98" s="631"/>
      <c r="D98" s="631"/>
      <c r="E98" s="631"/>
      <c r="F98" s="632"/>
      <c r="G98" s="548">
        <f>SUM(G95+21)</f>
        <v>45564</v>
      </c>
      <c r="H98" s="548">
        <f t="shared" si="12"/>
        <v>45567</v>
      </c>
      <c r="I98" s="548">
        <f t="shared" si="11"/>
        <v>45568</v>
      </c>
      <c r="J98" s="548">
        <f t="shared" si="11"/>
        <v>45569</v>
      </c>
      <c r="K98" s="603">
        <f>G98-2-TIME(8,0,0)</f>
        <v>45561.6666666667</v>
      </c>
      <c r="L98" s="600"/>
    </row>
    <row r="99" ht="15" customHeight="1" spans="1:12">
      <c r="A99" s="633"/>
      <c r="B99" s="626"/>
      <c r="C99" s="626"/>
      <c r="D99" s="626"/>
      <c r="E99" s="626"/>
      <c r="F99" s="626"/>
      <c r="G99" s="626"/>
      <c r="H99" s="626"/>
      <c r="I99" s="626"/>
      <c r="J99" s="626"/>
      <c r="K99" s="626"/>
      <c r="L99" s="600"/>
    </row>
    <row r="100" spans="1:12">
      <c r="A100" s="538" t="s">
        <v>615</v>
      </c>
      <c r="B100" s="538"/>
      <c r="C100" s="538"/>
      <c r="D100" s="538"/>
      <c r="E100" s="538"/>
      <c r="F100" s="538"/>
      <c r="G100" s="538"/>
      <c r="H100" s="538"/>
      <c r="I100" s="538"/>
      <c r="J100" s="538"/>
      <c r="K100" s="538"/>
      <c r="L100" s="602"/>
    </row>
    <row r="101" spans="1:12">
      <c r="A101" s="582" t="s">
        <v>3</v>
      </c>
      <c r="B101" s="627" t="s">
        <v>521</v>
      </c>
      <c r="C101" s="583" t="s">
        <v>522</v>
      </c>
      <c r="D101" s="583" t="s">
        <v>598</v>
      </c>
      <c r="E101" s="584" t="s">
        <v>8</v>
      </c>
      <c r="F101" s="585" t="s">
        <v>129</v>
      </c>
      <c r="G101" s="585" t="s">
        <v>11</v>
      </c>
      <c r="H101" s="599" t="s">
        <v>616</v>
      </c>
      <c r="I101" s="599" t="s">
        <v>617</v>
      </c>
      <c r="J101" s="599" t="s">
        <v>618</v>
      </c>
      <c r="K101" s="601" t="s">
        <v>17</v>
      </c>
      <c r="L101" s="602"/>
    </row>
    <row r="102" spans="1:12">
      <c r="A102" s="634" t="s">
        <v>619</v>
      </c>
      <c r="B102" s="635">
        <v>2436</v>
      </c>
      <c r="C102" s="636" t="s">
        <v>620</v>
      </c>
      <c r="D102" s="637" t="s">
        <v>621</v>
      </c>
      <c r="E102" s="635">
        <v>2436</v>
      </c>
      <c r="F102" s="541" t="s">
        <v>622</v>
      </c>
      <c r="G102" s="548">
        <v>45540</v>
      </c>
      <c r="H102" s="548">
        <f t="shared" ref="H102:H105" si="13">G102+2</f>
        <v>45542</v>
      </c>
      <c r="I102" s="548">
        <f t="shared" ref="I102:J105" si="14">H102+1</f>
        <v>45543</v>
      </c>
      <c r="J102" s="548">
        <f>I102+1</f>
        <v>45544</v>
      </c>
      <c r="K102" s="603">
        <f>G102-2-TIME(8,0,0)</f>
        <v>45537.6666666667</v>
      </c>
      <c r="L102" s="602"/>
    </row>
    <row r="103" spans="1:12">
      <c r="A103" s="634" t="s">
        <v>619</v>
      </c>
      <c r="B103" s="635">
        <v>2437</v>
      </c>
      <c r="C103" s="636" t="s">
        <v>620</v>
      </c>
      <c r="D103" s="637" t="s">
        <v>623</v>
      </c>
      <c r="E103" s="635">
        <v>2437</v>
      </c>
      <c r="F103" s="541" t="s">
        <v>622</v>
      </c>
      <c r="G103" s="548">
        <f>G102+7</f>
        <v>45547</v>
      </c>
      <c r="H103" s="548">
        <f t="shared" si="13"/>
        <v>45549</v>
      </c>
      <c r="I103" s="548">
        <f t="shared" si="14"/>
        <v>45550</v>
      </c>
      <c r="J103" s="548">
        <f t="shared" si="14"/>
        <v>45551</v>
      </c>
      <c r="K103" s="603">
        <f>G103-2-TIME(8,0,0)</f>
        <v>45544.6666666667</v>
      </c>
      <c r="L103" s="602"/>
    </row>
    <row r="104" spans="1:12">
      <c r="A104" s="634" t="s">
        <v>619</v>
      </c>
      <c r="B104" s="635">
        <v>2438</v>
      </c>
      <c r="C104" s="636" t="s">
        <v>620</v>
      </c>
      <c r="D104" s="637" t="s">
        <v>624</v>
      </c>
      <c r="E104" s="635">
        <v>2438</v>
      </c>
      <c r="F104" s="541" t="s">
        <v>622</v>
      </c>
      <c r="G104" s="548">
        <f>SUM(G102+14)</f>
        <v>45554</v>
      </c>
      <c r="H104" s="548">
        <f t="shared" si="13"/>
        <v>45556</v>
      </c>
      <c r="I104" s="548">
        <f t="shared" si="14"/>
        <v>45557</v>
      </c>
      <c r="J104" s="548">
        <f t="shared" si="14"/>
        <v>45558</v>
      </c>
      <c r="K104" s="603">
        <f>G104-2-TIME(8,0,0)</f>
        <v>45551.6666666667</v>
      </c>
      <c r="L104" s="602"/>
    </row>
    <row r="105" ht="15.75" customHeight="1" spans="1:12">
      <c r="A105" s="634" t="s">
        <v>619</v>
      </c>
      <c r="B105" s="635">
        <v>2439</v>
      </c>
      <c r="C105" s="636" t="s">
        <v>620</v>
      </c>
      <c r="D105" s="637" t="s">
        <v>625</v>
      </c>
      <c r="E105" s="635">
        <v>2439</v>
      </c>
      <c r="F105" s="541" t="s">
        <v>622</v>
      </c>
      <c r="G105" s="548">
        <f>SUM(G102+21)</f>
        <v>45561</v>
      </c>
      <c r="H105" s="548">
        <f t="shared" si="13"/>
        <v>45563</v>
      </c>
      <c r="I105" s="548">
        <f t="shared" si="14"/>
        <v>45564</v>
      </c>
      <c r="J105" s="548">
        <f t="shared" si="14"/>
        <v>45565</v>
      </c>
      <c r="K105" s="603">
        <f>G105-2-TIME(8,0,0)</f>
        <v>45558.6666666667</v>
      </c>
      <c r="L105" s="602"/>
    </row>
    <row r="106" ht="15.75" customHeight="1" spans="1:12">
      <c r="A106" s="634" t="s">
        <v>626</v>
      </c>
      <c r="B106" s="635">
        <v>2440</v>
      </c>
      <c r="C106" s="636" t="s">
        <v>627</v>
      </c>
      <c r="D106" s="637">
        <v>11</v>
      </c>
      <c r="E106" s="635">
        <v>2440</v>
      </c>
      <c r="F106" s="541" t="s">
        <v>628</v>
      </c>
      <c r="G106" s="548">
        <f>G102+28</f>
        <v>45568</v>
      </c>
      <c r="H106" s="548" t="s">
        <v>629</v>
      </c>
      <c r="I106" s="548">
        <v>45571</v>
      </c>
      <c r="J106" s="548" t="s">
        <v>630</v>
      </c>
      <c r="K106" s="603">
        <f>G106-2-TIME(8,0,0)</f>
        <v>45565.6666666667</v>
      </c>
      <c r="L106" s="602"/>
    </row>
    <row r="107" spans="1:12">
      <c r="A107" s="597"/>
      <c r="B107" s="638"/>
      <c r="C107" s="553"/>
      <c r="D107" s="639"/>
      <c r="E107" s="553"/>
      <c r="F107" s="553"/>
      <c r="G107" s="568"/>
      <c r="H107" s="568"/>
      <c r="I107" s="568"/>
      <c r="J107" s="568"/>
      <c r="K107" s="647"/>
      <c r="L107" s="602"/>
    </row>
    <row r="108" s="534" customFormat="1" spans="1:11">
      <c r="A108" s="98"/>
      <c r="B108" s="640"/>
      <c r="C108" s="641"/>
      <c r="D108" s="640"/>
      <c r="E108" s="640"/>
      <c r="F108" s="642"/>
      <c r="G108" s="570"/>
      <c r="H108" s="570"/>
      <c r="I108" s="570"/>
      <c r="J108" s="607"/>
      <c r="K108" s="607"/>
    </row>
    <row r="109" s="534" customFormat="1" spans="1:11">
      <c r="A109" s="643" t="s">
        <v>631</v>
      </c>
      <c r="B109" s="644"/>
      <c r="C109" s="644"/>
      <c r="D109" s="644"/>
      <c r="E109" s="644"/>
      <c r="F109" s="644"/>
      <c r="G109" s="644"/>
      <c r="H109" s="644"/>
      <c r="I109" s="644"/>
      <c r="J109" s="644"/>
      <c r="K109" s="644"/>
    </row>
    <row r="110" s="534" customFormat="1" spans="1:11">
      <c r="A110" s="643" t="s">
        <v>632</v>
      </c>
      <c r="B110" s="644"/>
      <c r="C110" s="644"/>
      <c r="D110" s="644"/>
      <c r="E110" s="644"/>
      <c r="F110" s="644"/>
      <c r="G110" s="644"/>
      <c r="H110" s="644"/>
      <c r="I110" s="644"/>
      <c r="J110" s="644"/>
      <c r="K110" s="644"/>
    </row>
    <row r="111" spans="1:11">
      <c r="A111" s="645" t="s">
        <v>633</v>
      </c>
      <c r="B111" s="534"/>
      <c r="C111" s="534"/>
      <c r="D111" s="534"/>
      <c r="E111" s="534"/>
      <c r="F111" s="534"/>
      <c r="G111" s="534"/>
      <c r="H111" s="534"/>
      <c r="I111" s="534"/>
      <c r="J111" s="534"/>
      <c r="K111" s="534"/>
    </row>
    <row r="112" spans="1:6">
      <c r="A112" s="645" t="s">
        <v>634</v>
      </c>
      <c r="B112" s="534"/>
      <c r="C112" s="534"/>
      <c r="D112" s="534"/>
      <c r="E112" s="534"/>
      <c r="F112" s="534"/>
    </row>
    <row r="113" spans="1:6">
      <c r="A113" s="645" t="s">
        <v>635</v>
      </c>
      <c r="B113" s="534"/>
      <c r="C113" s="534"/>
      <c r="D113" s="534"/>
      <c r="E113" s="534"/>
      <c r="F113" s="534"/>
    </row>
  </sheetData>
  <mergeCells count="27">
    <mergeCell ref="A1:L1"/>
    <mergeCell ref="A2:K2"/>
    <mergeCell ref="A5:F5"/>
    <mergeCell ref="A9:K9"/>
    <mergeCell ref="A10:K10"/>
    <mergeCell ref="A13:F13"/>
    <mergeCell ref="A15:F15"/>
    <mergeCell ref="A17:F17"/>
    <mergeCell ref="A19:K19"/>
    <mergeCell ref="A21:F21"/>
    <mergeCell ref="A27:K27"/>
    <mergeCell ref="A35:J35"/>
    <mergeCell ref="A38:F38"/>
    <mergeCell ref="A43:L43"/>
    <mergeCell ref="A51:K51"/>
    <mergeCell ref="A53:F53"/>
    <mergeCell ref="A54:F54"/>
    <mergeCell ref="A55:F55"/>
    <mergeCell ref="A56:F56"/>
    <mergeCell ref="A57:F57"/>
    <mergeCell ref="A59:K59"/>
    <mergeCell ref="A67:J67"/>
    <mergeCell ref="A70:F70"/>
    <mergeCell ref="A75:K75"/>
    <mergeCell ref="A92:K92"/>
    <mergeCell ref="A98:F98"/>
    <mergeCell ref="A100:K100"/>
  </mergeCells>
  <pageMargins left="0.7" right="0.7" top="0.75" bottom="0.75" header="0.3" footer="0.3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68"/>
  <sheetViews>
    <sheetView workbookViewId="0">
      <selection activeCell="A7" sqref="$A7:$XFD7"/>
    </sheetView>
  </sheetViews>
  <sheetFormatPr defaultColWidth="9" defaultRowHeight="15.6"/>
  <cols>
    <col min="1" max="1" width="27.8796296296296" style="8" customWidth="1"/>
    <col min="2" max="2" width="13" style="407" customWidth="1"/>
    <col min="3" max="4" width="8.62962962962963" style="407" customWidth="1"/>
    <col min="5" max="5" width="14.6296296296296" style="407" customWidth="1"/>
    <col min="6" max="6" width="5.62962962962963" style="206" customWidth="1"/>
    <col min="7" max="7" width="6" style="206" customWidth="1"/>
    <col min="8" max="8" width="16.1296296296296" style="8" customWidth="1"/>
    <col min="9" max="10" width="12.6296296296296" style="8" customWidth="1"/>
    <col min="11" max="11" width="17.3796296296296" style="8" customWidth="1"/>
    <col min="12" max="12" width="14.8796296296296" style="8" customWidth="1"/>
    <col min="13" max="13" width="17.8796296296296" style="8" customWidth="1"/>
    <col min="14" max="14" width="13.25" style="206" customWidth="1"/>
    <col min="15" max="15" width="11.6296296296296" style="206" customWidth="1"/>
    <col min="16" max="16" width="8.62962962962963" style="206" customWidth="1"/>
    <col min="17" max="20" width="8.62962962962963" style="8" customWidth="1"/>
    <col min="21" max="257" width="9" style="8"/>
    <col min="258" max="258" width="18.8796296296296" style="8" customWidth="1"/>
    <col min="259" max="259" width="6.62962962962963" style="8" customWidth="1"/>
    <col min="260" max="260" width="9.12962962962963" style="8" customWidth="1"/>
    <col min="261" max="261" width="4.75" style="8" customWidth="1"/>
    <col min="262" max="262" width="16.25" style="8" customWidth="1"/>
    <col min="263" max="264" width="6" style="8" customWidth="1"/>
    <col min="265" max="265" width="6.37962962962963" style="8" customWidth="1"/>
    <col min="266" max="266" width="6.12962962962963" style="8" customWidth="1"/>
    <col min="267" max="267" width="7.12962962962963" style="8" customWidth="1"/>
    <col min="268" max="268" width="7.62962962962963" style="8" customWidth="1"/>
    <col min="269" max="269" width="8.62962962962963" style="8" customWidth="1"/>
    <col min="270" max="270" width="7.62962962962963" style="8" customWidth="1"/>
    <col min="271" max="271" width="7.37962962962963" style="8" customWidth="1"/>
    <col min="272" max="272" width="8.87962962962963" style="8" customWidth="1"/>
    <col min="273" max="274" width="8.25" style="8" customWidth="1"/>
    <col min="275" max="513" width="9" style="8"/>
    <col min="514" max="514" width="18.8796296296296" style="8" customWidth="1"/>
    <col min="515" max="515" width="6.62962962962963" style="8" customWidth="1"/>
    <col min="516" max="516" width="9.12962962962963" style="8" customWidth="1"/>
    <col min="517" max="517" width="4.75" style="8" customWidth="1"/>
    <col min="518" max="518" width="16.25" style="8" customWidth="1"/>
    <col min="519" max="520" width="6" style="8" customWidth="1"/>
    <col min="521" max="521" width="6.37962962962963" style="8" customWidth="1"/>
    <col min="522" max="522" width="6.12962962962963" style="8" customWidth="1"/>
    <col min="523" max="523" width="7.12962962962963" style="8" customWidth="1"/>
    <col min="524" max="524" width="7.62962962962963" style="8" customWidth="1"/>
    <col min="525" max="525" width="8.62962962962963" style="8" customWidth="1"/>
    <col min="526" max="526" width="7.62962962962963" style="8" customWidth="1"/>
    <col min="527" max="527" width="7.37962962962963" style="8" customWidth="1"/>
    <col min="528" max="528" width="8.87962962962963" style="8" customWidth="1"/>
    <col min="529" max="530" width="8.25" style="8" customWidth="1"/>
    <col min="531" max="769" width="9" style="8"/>
    <col min="770" max="770" width="18.8796296296296" style="8" customWidth="1"/>
    <col min="771" max="771" width="6.62962962962963" style="8" customWidth="1"/>
    <col min="772" max="772" width="9.12962962962963" style="8" customWidth="1"/>
    <col min="773" max="773" width="4.75" style="8" customWidth="1"/>
    <col min="774" max="774" width="16.25" style="8" customWidth="1"/>
    <col min="775" max="776" width="6" style="8" customWidth="1"/>
    <col min="777" max="777" width="6.37962962962963" style="8" customWidth="1"/>
    <col min="778" max="778" width="6.12962962962963" style="8" customWidth="1"/>
    <col min="779" max="779" width="7.12962962962963" style="8" customWidth="1"/>
    <col min="780" max="780" width="7.62962962962963" style="8" customWidth="1"/>
    <col min="781" max="781" width="8.62962962962963" style="8" customWidth="1"/>
    <col min="782" max="782" width="7.62962962962963" style="8" customWidth="1"/>
    <col min="783" max="783" width="7.37962962962963" style="8" customWidth="1"/>
    <col min="784" max="784" width="8.87962962962963" style="8" customWidth="1"/>
    <col min="785" max="786" width="8.25" style="8" customWidth="1"/>
    <col min="787" max="1025" width="9" style="8"/>
    <col min="1026" max="1026" width="18.8796296296296" style="8" customWidth="1"/>
    <col min="1027" max="1027" width="6.62962962962963" style="8" customWidth="1"/>
    <col min="1028" max="1028" width="9.12962962962963" style="8" customWidth="1"/>
    <col min="1029" max="1029" width="4.75" style="8" customWidth="1"/>
    <col min="1030" max="1030" width="16.25" style="8" customWidth="1"/>
    <col min="1031" max="1032" width="6" style="8" customWidth="1"/>
    <col min="1033" max="1033" width="6.37962962962963" style="8" customWidth="1"/>
    <col min="1034" max="1034" width="6.12962962962963" style="8" customWidth="1"/>
    <col min="1035" max="1035" width="7.12962962962963" style="8" customWidth="1"/>
    <col min="1036" max="1036" width="7.62962962962963" style="8" customWidth="1"/>
    <col min="1037" max="1037" width="8.62962962962963" style="8" customWidth="1"/>
    <col min="1038" max="1038" width="7.62962962962963" style="8" customWidth="1"/>
    <col min="1039" max="1039" width="7.37962962962963" style="8" customWidth="1"/>
    <col min="1040" max="1040" width="8.87962962962963" style="8" customWidth="1"/>
    <col min="1041" max="1042" width="8.25" style="8" customWidth="1"/>
    <col min="1043" max="1281" width="9" style="8"/>
    <col min="1282" max="1282" width="18.8796296296296" style="8" customWidth="1"/>
    <col min="1283" max="1283" width="6.62962962962963" style="8" customWidth="1"/>
    <col min="1284" max="1284" width="9.12962962962963" style="8" customWidth="1"/>
    <col min="1285" max="1285" width="4.75" style="8" customWidth="1"/>
    <col min="1286" max="1286" width="16.25" style="8" customWidth="1"/>
    <col min="1287" max="1288" width="6" style="8" customWidth="1"/>
    <col min="1289" max="1289" width="6.37962962962963" style="8" customWidth="1"/>
    <col min="1290" max="1290" width="6.12962962962963" style="8" customWidth="1"/>
    <col min="1291" max="1291" width="7.12962962962963" style="8" customWidth="1"/>
    <col min="1292" max="1292" width="7.62962962962963" style="8" customWidth="1"/>
    <col min="1293" max="1293" width="8.62962962962963" style="8" customWidth="1"/>
    <col min="1294" max="1294" width="7.62962962962963" style="8" customWidth="1"/>
    <col min="1295" max="1295" width="7.37962962962963" style="8" customWidth="1"/>
    <col min="1296" max="1296" width="8.87962962962963" style="8" customWidth="1"/>
    <col min="1297" max="1298" width="8.25" style="8" customWidth="1"/>
    <col min="1299" max="1537" width="9" style="8"/>
    <col min="1538" max="1538" width="18.8796296296296" style="8" customWidth="1"/>
    <col min="1539" max="1539" width="6.62962962962963" style="8" customWidth="1"/>
    <col min="1540" max="1540" width="9.12962962962963" style="8" customWidth="1"/>
    <col min="1541" max="1541" width="4.75" style="8" customWidth="1"/>
    <col min="1542" max="1542" width="16.25" style="8" customWidth="1"/>
    <col min="1543" max="1544" width="6" style="8" customWidth="1"/>
    <col min="1545" max="1545" width="6.37962962962963" style="8" customWidth="1"/>
    <col min="1546" max="1546" width="6.12962962962963" style="8" customWidth="1"/>
    <col min="1547" max="1547" width="7.12962962962963" style="8" customWidth="1"/>
    <col min="1548" max="1548" width="7.62962962962963" style="8" customWidth="1"/>
    <col min="1549" max="1549" width="8.62962962962963" style="8" customWidth="1"/>
    <col min="1550" max="1550" width="7.62962962962963" style="8" customWidth="1"/>
    <col min="1551" max="1551" width="7.37962962962963" style="8" customWidth="1"/>
    <col min="1552" max="1552" width="8.87962962962963" style="8" customWidth="1"/>
    <col min="1553" max="1554" width="8.25" style="8" customWidth="1"/>
    <col min="1555" max="1793" width="9" style="8"/>
    <col min="1794" max="1794" width="18.8796296296296" style="8" customWidth="1"/>
    <col min="1795" max="1795" width="6.62962962962963" style="8" customWidth="1"/>
    <col min="1796" max="1796" width="9.12962962962963" style="8" customWidth="1"/>
    <col min="1797" max="1797" width="4.75" style="8" customWidth="1"/>
    <col min="1798" max="1798" width="16.25" style="8" customWidth="1"/>
    <col min="1799" max="1800" width="6" style="8" customWidth="1"/>
    <col min="1801" max="1801" width="6.37962962962963" style="8" customWidth="1"/>
    <col min="1802" max="1802" width="6.12962962962963" style="8" customWidth="1"/>
    <col min="1803" max="1803" width="7.12962962962963" style="8" customWidth="1"/>
    <col min="1804" max="1804" width="7.62962962962963" style="8" customWidth="1"/>
    <col min="1805" max="1805" width="8.62962962962963" style="8" customWidth="1"/>
    <col min="1806" max="1806" width="7.62962962962963" style="8" customWidth="1"/>
    <col min="1807" max="1807" width="7.37962962962963" style="8" customWidth="1"/>
    <col min="1808" max="1808" width="8.87962962962963" style="8" customWidth="1"/>
    <col min="1809" max="1810" width="8.25" style="8" customWidth="1"/>
    <col min="1811" max="2049" width="9" style="8"/>
    <col min="2050" max="2050" width="18.8796296296296" style="8" customWidth="1"/>
    <col min="2051" max="2051" width="6.62962962962963" style="8" customWidth="1"/>
    <col min="2052" max="2052" width="9.12962962962963" style="8" customWidth="1"/>
    <col min="2053" max="2053" width="4.75" style="8" customWidth="1"/>
    <col min="2054" max="2054" width="16.25" style="8" customWidth="1"/>
    <col min="2055" max="2056" width="6" style="8" customWidth="1"/>
    <col min="2057" max="2057" width="6.37962962962963" style="8" customWidth="1"/>
    <col min="2058" max="2058" width="6.12962962962963" style="8" customWidth="1"/>
    <col min="2059" max="2059" width="7.12962962962963" style="8" customWidth="1"/>
    <col min="2060" max="2060" width="7.62962962962963" style="8" customWidth="1"/>
    <col min="2061" max="2061" width="8.62962962962963" style="8" customWidth="1"/>
    <col min="2062" max="2062" width="7.62962962962963" style="8" customWidth="1"/>
    <col min="2063" max="2063" width="7.37962962962963" style="8" customWidth="1"/>
    <col min="2064" max="2064" width="8.87962962962963" style="8" customWidth="1"/>
    <col min="2065" max="2066" width="8.25" style="8" customWidth="1"/>
    <col min="2067" max="2305" width="9" style="8"/>
    <col min="2306" max="2306" width="18.8796296296296" style="8" customWidth="1"/>
    <col min="2307" max="2307" width="6.62962962962963" style="8" customWidth="1"/>
    <col min="2308" max="2308" width="9.12962962962963" style="8" customWidth="1"/>
    <col min="2309" max="2309" width="4.75" style="8" customWidth="1"/>
    <col min="2310" max="2310" width="16.25" style="8" customWidth="1"/>
    <col min="2311" max="2312" width="6" style="8" customWidth="1"/>
    <col min="2313" max="2313" width="6.37962962962963" style="8" customWidth="1"/>
    <col min="2314" max="2314" width="6.12962962962963" style="8" customWidth="1"/>
    <col min="2315" max="2315" width="7.12962962962963" style="8" customWidth="1"/>
    <col min="2316" max="2316" width="7.62962962962963" style="8" customWidth="1"/>
    <col min="2317" max="2317" width="8.62962962962963" style="8" customWidth="1"/>
    <col min="2318" max="2318" width="7.62962962962963" style="8" customWidth="1"/>
    <col min="2319" max="2319" width="7.37962962962963" style="8" customWidth="1"/>
    <col min="2320" max="2320" width="8.87962962962963" style="8" customWidth="1"/>
    <col min="2321" max="2322" width="8.25" style="8" customWidth="1"/>
    <col min="2323" max="2561" width="9" style="8"/>
    <col min="2562" max="2562" width="18.8796296296296" style="8" customWidth="1"/>
    <col min="2563" max="2563" width="6.62962962962963" style="8" customWidth="1"/>
    <col min="2564" max="2564" width="9.12962962962963" style="8" customWidth="1"/>
    <col min="2565" max="2565" width="4.75" style="8" customWidth="1"/>
    <col min="2566" max="2566" width="16.25" style="8" customWidth="1"/>
    <col min="2567" max="2568" width="6" style="8" customWidth="1"/>
    <col min="2569" max="2569" width="6.37962962962963" style="8" customWidth="1"/>
    <col min="2570" max="2570" width="6.12962962962963" style="8" customWidth="1"/>
    <col min="2571" max="2571" width="7.12962962962963" style="8" customWidth="1"/>
    <col min="2572" max="2572" width="7.62962962962963" style="8" customWidth="1"/>
    <col min="2573" max="2573" width="8.62962962962963" style="8" customWidth="1"/>
    <col min="2574" max="2574" width="7.62962962962963" style="8" customWidth="1"/>
    <col min="2575" max="2575" width="7.37962962962963" style="8" customWidth="1"/>
    <col min="2576" max="2576" width="8.87962962962963" style="8" customWidth="1"/>
    <col min="2577" max="2578" width="8.25" style="8" customWidth="1"/>
    <col min="2579" max="2817" width="9" style="8"/>
    <col min="2818" max="2818" width="18.8796296296296" style="8" customWidth="1"/>
    <col min="2819" max="2819" width="6.62962962962963" style="8" customWidth="1"/>
    <col min="2820" max="2820" width="9.12962962962963" style="8" customWidth="1"/>
    <col min="2821" max="2821" width="4.75" style="8" customWidth="1"/>
    <col min="2822" max="2822" width="16.25" style="8" customWidth="1"/>
    <col min="2823" max="2824" width="6" style="8" customWidth="1"/>
    <col min="2825" max="2825" width="6.37962962962963" style="8" customWidth="1"/>
    <col min="2826" max="2826" width="6.12962962962963" style="8" customWidth="1"/>
    <col min="2827" max="2827" width="7.12962962962963" style="8" customWidth="1"/>
    <col min="2828" max="2828" width="7.62962962962963" style="8" customWidth="1"/>
    <col min="2829" max="2829" width="8.62962962962963" style="8" customWidth="1"/>
    <col min="2830" max="2830" width="7.62962962962963" style="8" customWidth="1"/>
    <col min="2831" max="2831" width="7.37962962962963" style="8" customWidth="1"/>
    <col min="2832" max="2832" width="8.87962962962963" style="8" customWidth="1"/>
    <col min="2833" max="2834" width="8.25" style="8" customWidth="1"/>
    <col min="2835" max="3073" width="9" style="8"/>
    <col min="3074" max="3074" width="18.8796296296296" style="8" customWidth="1"/>
    <col min="3075" max="3075" width="6.62962962962963" style="8" customWidth="1"/>
    <col min="3076" max="3076" width="9.12962962962963" style="8" customWidth="1"/>
    <col min="3077" max="3077" width="4.75" style="8" customWidth="1"/>
    <col min="3078" max="3078" width="16.25" style="8" customWidth="1"/>
    <col min="3079" max="3080" width="6" style="8" customWidth="1"/>
    <col min="3081" max="3081" width="6.37962962962963" style="8" customWidth="1"/>
    <col min="3082" max="3082" width="6.12962962962963" style="8" customWidth="1"/>
    <col min="3083" max="3083" width="7.12962962962963" style="8" customWidth="1"/>
    <col min="3084" max="3084" width="7.62962962962963" style="8" customWidth="1"/>
    <col min="3085" max="3085" width="8.62962962962963" style="8" customWidth="1"/>
    <col min="3086" max="3086" width="7.62962962962963" style="8" customWidth="1"/>
    <col min="3087" max="3087" width="7.37962962962963" style="8" customWidth="1"/>
    <col min="3088" max="3088" width="8.87962962962963" style="8" customWidth="1"/>
    <col min="3089" max="3090" width="8.25" style="8" customWidth="1"/>
    <col min="3091" max="3329" width="9" style="8"/>
    <col min="3330" max="3330" width="18.8796296296296" style="8" customWidth="1"/>
    <col min="3331" max="3331" width="6.62962962962963" style="8" customWidth="1"/>
    <col min="3332" max="3332" width="9.12962962962963" style="8" customWidth="1"/>
    <col min="3333" max="3333" width="4.75" style="8" customWidth="1"/>
    <col min="3334" max="3334" width="16.25" style="8" customWidth="1"/>
    <col min="3335" max="3336" width="6" style="8" customWidth="1"/>
    <col min="3337" max="3337" width="6.37962962962963" style="8" customWidth="1"/>
    <col min="3338" max="3338" width="6.12962962962963" style="8" customWidth="1"/>
    <col min="3339" max="3339" width="7.12962962962963" style="8" customWidth="1"/>
    <col min="3340" max="3340" width="7.62962962962963" style="8" customWidth="1"/>
    <col min="3341" max="3341" width="8.62962962962963" style="8" customWidth="1"/>
    <col min="3342" max="3342" width="7.62962962962963" style="8" customWidth="1"/>
    <col min="3343" max="3343" width="7.37962962962963" style="8" customWidth="1"/>
    <col min="3344" max="3344" width="8.87962962962963" style="8" customWidth="1"/>
    <col min="3345" max="3346" width="8.25" style="8" customWidth="1"/>
    <col min="3347" max="3585" width="9" style="8"/>
    <col min="3586" max="3586" width="18.8796296296296" style="8" customWidth="1"/>
    <col min="3587" max="3587" width="6.62962962962963" style="8" customWidth="1"/>
    <col min="3588" max="3588" width="9.12962962962963" style="8" customWidth="1"/>
    <col min="3589" max="3589" width="4.75" style="8" customWidth="1"/>
    <col min="3590" max="3590" width="16.25" style="8" customWidth="1"/>
    <col min="3591" max="3592" width="6" style="8" customWidth="1"/>
    <col min="3593" max="3593" width="6.37962962962963" style="8" customWidth="1"/>
    <col min="3594" max="3594" width="6.12962962962963" style="8" customWidth="1"/>
    <col min="3595" max="3595" width="7.12962962962963" style="8" customWidth="1"/>
    <col min="3596" max="3596" width="7.62962962962963" style="8" customWidth="1"/>
    <col min="3597" max="3597" width="8.62962962962963" style="8" customWidth="1"/>
    <col min="3598" max="3598" width="7.62962962962963" style="8" customWidth="1"/>
    <col min="3599" max="3599" width="7.37962962962963" style="8" customWidth="1"/>
    <col min="3600" max="3600" width="8.87962962962963" style="8" customWidth="1"/>
    <col min="3601" max="3602" width="8.25" style="8" customWidth="1"/>
    <col min="3603" max="3841" width="9" style="8"/>
    <col min="3842" max="3842" width="18.8796296296296" style="8" customWidth="1"/>
    <col min="3843" max="3843" width="6.62962962962963" style="8" customWidth="1"/>
    <col min="3844" max="3844" width="9.12962962962963" style="8" customWidth="1"/>
    <col min="3845" max="3845" width="4.75" style="8" customWidth="1"/>
    <col min="3846" max="3846" width="16.25" style="8" customWidth="1"/>
    <col min="3847" max="3848" width="6" style="8" customWidth="1"/>
    <col min="3849" max="3849" width="6.37962962962963" style="8" customWidth="1"/>
    <col min="3850" max="3850" width="6.12962962962963" style="8" customWidth="1"/>
    <col min="3851" max="3851" width="7.12962962962963" style="8" customWidth="1"/>
    <col min="3852" max="3852" width="7.62962962962963" style="8" customWidth="1"/>
    <col min="3853" max="3853" width="8.62962962962963" style="8" customWidth="1"/>
    <col min="3854" max="3854" width="7.62962962962963" style="8" customWidth="1"/>
    <col min="3855" max="3855" width="7.37962962962963" style="8" customWidth="1"/>
    <col min="3856" max="3856" width="8.87962962962963" style="8" customWidth="1"/>
    <col min="3857" max="3858" width="8.25" style="8" customWidth="1"/>
    <col min="3859" max="4097" width="9" style="8"/>
    <col min="4098" max="4098" width="18.8796296296296" style="8" customWidth="1"/>
    <col min="4099" max="4099" width="6.62962962962963" style="8" customWidth="1"/>
    <col min="4100" max="4100" width="9.12962962962963" style="8" customWidth="1"/>
    <col min="4101" max="4101" width="4.75" style="8" customWidth="1"/>
    <col min="4102" max="4102" width="16.25" style="8" customWidth="1"/>
    <col min="4103" max="4104" width="6" style="8" customWidth="1"/>
    <col min="4105" max="4105" width="6.37962962962963" style="8" customWidth="1"/>
    <col min="4106" max="4106" width="6.12962962962963" style="8" customWidth="1"/>
    <col min="4107" max="4107" width="7.12962962962963" style="8" customWidth="1"/>
    <col min="4108" max="4108" width="7.62962962962963" style="8" customWidth="1"/>
    <col min="4109" max="4109" width="8.62962962962963" style="8" customWidth="1"/>
    <col min="4110" max="4110" width="7.62962962962963" style="8" customWidth="1"/>
    <col min="4111" max="4111" width="7.37962962962963" style="8" customWidth="1"/>
    <col min="4112" max="4112" width="8.87962962962963" style="8" customWidth="1"/>
    <col min="4113" max="4114" width="8.25" style="8" customWidth="1"/>
    <col min="4115" max="4353" width="9" style="8"/>
    <col min="4354" max="4354" width="18.8796296296296" style="8" customWidth="1"/>
    <col min="4355" max="4355" width="6.62962962962963" style="8" customWidth="1"/>
    <col min="4356" max="4356" width="9.12962962962963" style="8" customWidth="1"/>
    <col min="4357" max="4357" width="4.75" style="8" customWidth="1"/>
    <col min="4358" max="4358" width="16.25" style="8" customWidth="1"/>
    <col min="4359" max="4360" width="6" style="8" customWidth="1"/>
    <col min="4361" max="4361" width="6.37962962962963" style="8" customWidth="1"/>
    <col min="4362" max="4362" width="6.12962962962963" style="8" customWidth="1"/>
    <col min="4363" max="4363" width="7.12962962962963" style="8" customWidth="1"/>
    <col min="4364" max="4364" width="7.62962962962963" style="8" customWidth="1"/>
    <col min="4365" max="4365" width="8.62962962962963" style="8" customWidth="1"/>
    <col min="4366" max="4366" width="7.62962962962963" style="8" customWidth="1"/>
    <col min="4367" max="4367" width="7.37962962962963" style="8" customWidth="1"/>
    <col min="4368" max="4368" width="8.87962962962963" style="8" customWidth="1"/>
    <col min="4369" max="4370" width="8.25" style="8" customWidth="1"/>
    <col min="4371" max="4609" width="9" style="8"/>
    <col min="4610" max="4610" width="18.8796296296296" style="8" customWidth="1"/>
    <col min="4611" max="4611" width="6.62962962962963" style="8" customWidth="1"/>
    <col min="4612" max="4612" width="9.12962962962963" style="8" customWidth="1"/>
    <col min="4613" max="4613" width="4.75" style="8" customWidth="1"/>
    <col min="4614" max="4614" width="16.25" style="8" customWidth="1"/>
    <col min="4615" max="4616" width="6" style="8" customWidth="1"/>
    <col min="4617" max="4617" width="6.37962962962963" style="8" customWidth="1"/>
    <col min="4618" max="4618" width="6.12962962962963" style="8" customWidth="1"/>
    <col min="4619" max="4619" width="7.12962962962963" style="8" customWidth="1"/>
    <col min="4620" max="4620" width="7.62962962962963" style="8" customWidth="1"/>
    <col min="4621" max="4621" width="8.62962962962963" style="8" customWidth="1"/>
    <col min="4622" max="4622" width="7.62962962962963" style="8" customWidth="1"/>
    <col min="4623" max="4623" width="7.37962962962963" style="8" customWidth="1"/>
    <col min="4624" max="4624" width="8.87962962962963" style="8" customWidth="1"/>
    <col min="4625" max="4626" width="8.25" style="8" customWidth="1"/>
    <col min="4627" max="4865" width="9" style="8"/>
    <col min="4866" max="4866" width="18.8796296296296" style="8" customWidth="1"/>
    <col min="4867" max="4867" width="6.62962962962963" style="8" customWidth="1"/>
    <col min="4868" max="4868" width="9.12962962962963" style="8" customWidth="1"/>
    <col min="4869" max="4869" width="4.75" style="8" customWidth="1"/>
    <col min="4870" max="4870" width="16.25" style="8" customWidth="1"/>
    <col min="4871" max="4872" width="6" style="8" customWidth="1"/>
    <col min="4873" max="4873" width="6.37962962962963" style="8" customWidth="1"/>
    <col min="4874" max="4874" width="6.12962962962963" style="8" customWidth="1"/>
    <col min="4875" max="4875" width="7.12962962962963" style="8" customWidth="1"/>
    <col min="4876" max="4876" width="7.62962962962963" style="8" customWidth="1"/>
    <col min="4877" max="4877" width="8.62962962962963" style="8" customWidth="1"/>
    <col min="4878" max="4878" width="7.62962962962963" style="8" customWidth="1"/>
    <col min="4879" max="4879" width="7.37962962962963" style="8" customWidth="1"/>
    <col min="4880" max="4880" width="8.87962962962963" style="8" customWidth="1"/>
    <col min="4881" max="4882" width="8.25" style="8" customWidth="1"/>
    <col min="4883" max="5121" width="9" style="8"/>
    <col min="5122" max="5122" width="18.8796296296296" style="8" customWidth="1"/>
    <col min="5123" max="5123" width="6.62962962962963" style="8" customWidth="1"/>
    <col min="5124" max="5124" width="9.12962962962963" style="8" customWidth="1"/>
    <col min="5125" max="5125" width="4.75" style="8" customWidth="1"/>
    <col min="5126" max="5126" width="16.25" style="8" customWidth="1"/>
    <col min="5127" max="5128" width="6" style="8" customWidth="1"/>
    <col min="5129" max="5129" width="6.37962962962963" style="8" customWidth="1"/>
    <col min="5130" max="5130" width="6.12962962962963" style="8" customWidth="1"/>
    <col min="5131" max="5131" width="7.12962962962963" style="8" customWidth="1"/>
    <col min="5132" max="5132" width="7.62962962962963" style="8" customWidth="1"/>
    <col min="5133" max="5133" width="8.62962962962963" style="8" customWidth="1"/>
    <col min="5134" max="5134" width="7.62962962962963" style="8" customWidth="1"/>
    <col min="5135" max="5135" width="7.37962962962963" style="8" customWidth="1"/>
    <col min="5136" max="5136" width="8.87962962962963" style="8" customWidth="1"/>
    <col min="5137" max="5138" width="8.25" style="8" customWidth="1"/>
    <col min="5139" max="5377" width="9" style="8"/>
    <col min="5378" max="5378" width="18.8796296296296" style="8" customWidth="1"/>
    <col min="5379" max="5379" width="6.62962962962963" style="8" customWidth="1"/>
    <col min="5380" max="5380" width="9.12962962962963" style="8" customWidth="1"/>
    <col min="5381" max="5381" width="4.75" style="8" customWidth="1"/>
    <col min="5382" max="5382" width="16.25" style="8" customWidth="1"/>
    <col min="5383" max="5384" width="6" style="8" customWidth="1"/>
    <col min="5385" max="5385" width="6.37962962962963" style="8" customWidth="1"/>
    <col min="5386" max="5386" width="6.12962962962963" style="8" customWidth="1"/>
    <col min="5387" max="5387" width="7.12962962962963" style="8" customWidth="1"/>
    <col min="5388" max="5388" width="7.62962962962963" style="8" customWidth="1"/>
    <col min="5389" max="5389" width="8.62962962962963" style="8" customWidth="1"/>
    <col min="5390" max="5390" width="7.62962962962963" style="8" customWidth="1"/>
    <col min="5391" max="5391" width="7.37962962962963" style="8" customWidth="1"/>
    <col min="5392" max="5392" width="8.87962962962963" style="8" customWidth="1"/>
    <col min="5393" max="5394" width="8.25" style="8" customWidth="1"/>
    <col min="5395" max="5633" width="9" style="8"/>
    <col min="5634" max="5634" width="18.8796296296296" style="8" customWidth="1"/>
    <col min="5635" max="5635" width="6.62962962962963" style="8" customWidth="1"/>
    <col min="5636" max="5636" width="9.12962962962963" style="8" customWidth="1"/>
    <col min="5637" max="5637" width="4.75" style="8" customWidth="1"/>
    <col min="5638" max="5638" width="16.25" style="8" customWidth="1"/>
    <col min="5639" max="5640" width="6" style="8" customWidth="1"/>
    <col min="5641" max="5641" width="6.37962962962963" style="8" customWidth="1"/>
    <col min="5642" max="5642" width="6.12962962962963" style="8" customWidth="1"/>
    <col min="5643" max="5643" width="7.12962962962963" style="8" customWidth="1"/>
    <col min="5644" max="5644" width="7.62962962962963" style="8" customWidth="1"/>
    <col min="5645" max="5645" width="8.62962962962963" style="8" customWidth="1"/>
    <col min="5646" max="5646" width="7.62962962962963" style="8" customWidth="1"/>
    <col min="5647" max="5647" width="7.37962962962963" style="8" customWidth="1"/>
    <col min="5648" max="5648" width="8.87962962962963" style="8" customWidth="1"/>
    <col min="5649" max="5650" width="8.25" style="8" customWidth="1"/>
    <col min="5651" max="5889" width="9" style="8"/>
    <col min="5890" max="5890" width="18.8796296296296" style="8" customWidth="1"/>
    <col min="5891" max="5891" width="6.62962962962963" style="8" customWidth="1"/>
    <col min="5892" max="5892" width="9.12962962962963" style="8" customWidth="1"/>
    <col min="5893" max="5893" width="4.75" style="8" customWidth="1"/>
    <col min="5894" max="5894" width="16.25" style="8" customWidth="1"/>
    <col min="5895" max="5896" width="6" style="8" customWidth="1"/>
    <col min="5897" max="5897" width="6.37962962962963" style="8" customWidth="1"/>
    <col min="5898" max="5898" width="6.12962962962963" style="8" customWidth="1"/>
    <col min="5899" max="5899" width="7.12962962962963" style="8" customWidth="1"/>
    <col min="5900" max="5900" width="7.62962962962963" style="8" customWidth="1"/>
    <col min="5901" max="5901" width="8.62962962962963" style="8" customWidth="1"/>
    <col min="5902" max="5902" width="7.62962962962963" style="8" customWidth="1"/>
    <col min="5903" max="5903" width="7.37962962962963" style="8" customWidth="1"/>
    <col min="5904" max="5904" width="8.87962962962963" style="8" customWidth="1"/>
    <col min="5905" max="5906" width="8.25" style="8" customWidth="1"/>
    <col min="5907" max="6145" width="9" style="8"/>
    <col min="6146" max="6146" width="18.8796296296296" style="8" customWidth="1"/>
    <col min="6147" max="6147" width="6.62962962962963" style="8" customWidth="1"/>
    <col min="6148" max="6148" width="9.12962962962963" style="8" customWidth="1"/>
    <col min="6149" max="6149" width="4.75" style="8" customWidth="1"/>
    <col min="6150" max="6150" width="16.25" style="8" customWidth="1"/>
    <col min="6151" max="6152" width="6" style="8" customWidth="1"/>
    <col min="6153" max="6153" width="6.37962962962963" style="8" customWidth="1"/>
    <col min="6154" max="6154" width="6.12962962962963" style="8" customWidth="1"/>
    <col min="6155" max="6155" width="7.12962962962963" style="8" customWidth="1"/>
    <col min="6156" max="6156" width="7.62962962962963" style="8" customWidth="1"/>
    <col min="6157" max="6157" width="8.62962962962963" style="8" customWidth="1"/>
    <col min="6158" max="6158" width="7.62962962962963" style="8" customWidth="1"/>
    <col min="6159" max="6159" width="7.37962962962963" style="8" customWidth="1"/>
    <col min="6160" max="6160" width="8.87962962962963" style="8" customWidth="1"/>
    <col min="6161" max="6162" width="8.25" style="8" customWidth="1"/>
    <col min="6163" max="6401" width="9" style="8"/>
    <col min="6402" max="6402" width="18.8796296296296" style="8" customWidth="1"/>
    <col min="6403" max="6403" width="6.62962962962963" style="8" customWidth="1"/>
    <col min="6404" max="6404" width="9.12962962962963" style="8" customWidth="1"/>
    <col min="6405" max="6405" width="4.75" style="8" customWidth="1"/>
    <col min="6406" max="6406" width="16.25" style="8" customWidth="1"/>
    <col min="6407" max="6408" width="6" style="8" customWidth="1"/>
    <col min="6409" max="6409" width="6.37962962962963" style="8" customWidth="1"/>
    <col min="6410" max="6410" width="6.12962962962963" style="8" customWidth="1"/>
    <col min="6411" max="6411" width="7.12962962962963" style="8" customWidth="1"/>
    <col min="6412" max="6412" width="7.62962962962963" style="8" customWidth="1"/>
    <col min="6413" max="6413" width="8.62962962962963" style="8" customWidth="1"/>
    <col min="6414" max="6414" width="7.62962962962963" style="8" customWidth="1"/>
    <col min="6415" max="6415" width="7.37962962962963" style="8" customWidth="1"/>
    <col min="6416" max="6416" width="8.87962962962963" style="8" customWidth="1"/>
    <col min="6417" max="6418" width="8.25" style="8" customWidth="1"/>
    <col min="6419" max="6657" width="9" style="8"/>
    <col min="6658" max="6658" width="18.8796296296296" style="8" customWidth="1"/>
    <col min="6659" max="6659" width="6.62962962962963" style="8" customWidth="1"/>
    <col min="6660" max="6660" width="9.12962962962963" style="8" customWidth="1"/>
    <col min="6661" max="6661" width="4.75" style="8" customWidth="1"/>
    <col min="6662" max="6662" width="16.25" style="8" customWidth="1"/>
    <col min="6663" max="6664" width="6" style="8" customWidth="1"/>
    <col min="6665" max="6665" width="6.37962962962963" style="8" customWidth="1"/>
    <col min="6666" max="6666" width="6.12962962962963" style="8" customWidth="1"/>
    <col min="6667" max="6667" width="7.12962962962963" style="8" customWidth="1"/>
    <col min="6668" max="6668" width="7.62962962962963" style="8" customWidth="1"/>
    <col min="6669" max="6669" width="8.62962962962963" style="8" customWidth="1"/>
    <col min="6670" max="6670" width="7.62962962962963" style="8" customWidth="1"/>
    <col min="6671" max="6671" width="7.37962962962963" style="8" customWidth="1"/>
    <col min="6672" max="6672" width="8.87962962962963" style="8" customWidth="1"/>
    <col min="6673" max="6674" width="8.25" style="8" customWidth="1"/>
    <col min="6675" max="6913" width="9" style="8"/>
    <col min="6914" max="6914" width="18.8796296296296" style="8" customWidth="1"/>
    <col min="6915" max="6915" width="6.62962962962963" style="8" customWidth="1"/>
    <col min="6916" max="6916" width="9.12962962962963" style="8" customWidth="1"/>
    <col min="6917" max="6917" width="4.75" style="8" customWidth="1"/>
    <col min="6918" max="6918" width="16.25" style="8" customWidth="1"/>
    <col min="6919" max="6920" width="6" style="8" customWidth="1"/>
    <col min="6921" max="6921" width="6.37962962962963" style="8" customWidth="1"/>
    <col min="6922" max="6922" width="6.12962962962963" style="8" customWidth="1"/>
    <col min="6923" max="6923" width="7.12962962962963" style="8" customWidth="1"/>
    <col min="6924" max="6924" width="7.62962962962963" style="8" customWidth="1"/>
    <col min="6925" max="6925" width="8.62962962962963" style="8" customWidth="1"/>
    <col min="6926" max="6926" width="7.62962962962963" style="8" customWidth="1"/>
    <col min="6927" max="6927" width="7.37962962962963" style="8" customWidth="1"/>
    <col min="6928" max="6928" width="8.87962962962963" style="8" customWidth="1"/>
    <col min="6929" max="6930" width="8.25" style="8" customWidth="1"/>
    <col min="6931" max="7169" width="9" style="8"/>
    <col min="7170" max="7170" width="18.8796296296296" style="8" customWidth="1"/>
    <col min="7171" max="7171" width="6.62962962962963" style="8" customWidth="1"/>
    <col min="7172" max="7172" width="9.12962962962963" style="8" customWidth="1"/>
    <col min="7173" max="7173" width="4.75" style="8" customWidth="1"/>
    <col min="7174" max="7174" width="16.25" style="8" customWidth="1"/>
    <col min="7175" max="7176" width="6" style="8" customWidth="1"/>
    <col min="7177" max="7177" width="6.37962962962963" style="8" customWidth="1"/>
    <col min="7178" max="7178" width="6.12962962962963" style="8" customWidth="1"/>
    <col min="7179" max="7179" width="7.12962962962963" style="8" customWidth="1"/>
    <col min="7180" max="7180" width="7.62962962962963" style="8" customWidth="1"/>
    <col min="7181" max="7181" width="8.62962962962963" style="8" customWidth="1"/>
    <col min="7182" max="7182" width="7.62962962962963" style="8" customWidth="1"/>
    <col min="7183" max="7183" width="7.37962962962963" style="8" customWidth="1"/>
    <col min="7184" max="7184" width="8.87962962962963" style="8" customWidth="1"/>
    <col min="7185" max="7186" width="8.25" style="8" customWidth="1"/>
    <col min="7187" max="7425" width="9" style="8"/>
    <col min="7426" max="7426" width="18.8796296296296" style="8" customWidth="1"/>
    <col min="7427" max="7427" width="6.62962962962963" style="8" customWidth="1"/>
    <col min="7428" max="7428" width="9.12962962962963" style="8" customWidth="1"/>
    <col min="7429" max="7429" width="4.75" style="8" customWidth="1"/>
    <col min="7430" max="7430" width="16.25" style="8" customWidth="1"/>
    <col min="7431" max="7432" width="6" style="8" customWidth="1"/>
    <col min="7433" max="7433" width="6.37962962962963" style="8" customWidth="1"/>
    <col min="7434" max="7434" width="6.12962962962963" style="8" customWidth="1"/>
    <col min="7435" max="7435" width="7.12962962962963" style="8" customWidth="1"/>
    <col min="7436" max="7436" width="7.62962962962963" style="8" customWidth="1"/>
    <col min="7437" max="7437" width="8.62962962962963" style="8" customWidth="1"/>
    <col min="7438" max="7438" width="7.62962962962963" style="8" customWidth="1"/>
    <col min="7439" max="7439" width="7.37962962962963" style="8" customWidth="1"/>
    <col min="7440" max="7440" width="8.87962962962963" style="8" customWidth="1"/>
    <col min="7441" max="7442" width="8.25" style="8" customWidth="1"/>
    <col min="7443" max="7681" width="9" style="8"/>
    <col min="7682" max="7682" width="18.8796296296296" style="8" customWidth="1"/>
    <col min="7683" max="7683" width="6.62962962962963" style="8" customWidth="1"/>
    <col min="7684" max="7684" width="9.12962962962963" style="8" customWidth="1"/>
    <col min="7685" max="7685" width="4.75" style="8" customWidth="1"/>
    <col min="7686" max="7686" width="16.25" style="8" customWidth="1"/>
    <col min="7687" max="7688" width="6" style="8" customWidth="1"/>
    <col min="7689" max="7689" width="6.37962962962963" style="8" customWidth="1"/>
    <col min="7690" max="7690" width="6.12962962962963" style="8" customWidth="1"/>
    <col min="7691" max="7691" width="7.12962962962963" style="8" customWidth="1"/>
    <col min="7692" max="7692" width="7.62962962962963" style="8" customWidth="1"/>
    <col min="7693" max="7693" width="8.62962962962963" style="8" customWidth="1"/>
    <col min="7694" max="7694" width="7.62962962962963" style="8" customWidth="1"/>
    <col min="7695" max="7695" width="7.37962962962963" style="8" customWidth="1"/>
    <col min="7696" max="7696" width="8.87962962962963" style="8" customWidth="1"/>
    <col min="7697" max="7698" width="8.25" style="8" customWidth="1"/>
    <col min="7699" max="7937" width="9" style="8"/>
    <col min="7938" max="7938" width="18.8796296296296" style="8" customWidth="1"/>
    <col min="7939" max="7939" width="6.62962962962963" style="8" customWidth="1"/>
    <col min="7940" max="7940" width="9.12962962962963" style="8" customWidth="1"/>
    <col min="7941" max="7941" width="4.75" style="8" customWidth="1"/>
    <col min="7942" max="7942" width="16.25" style="8" customWidth="1"/>
    <col min="7943" max="7944" width="6" style="8" customWidth="1"/>
    <col min="7945" max="7945" width="6.37962962962963" style="8" customWidth="1"/>
    <col min="7946" max="7946" width="6.12962962962963" style="8" customWidth="1"/>
    <col min="7947" max="7947" width="7.12962962962963" style="8" customWidth="1"/>
    <col min="7948" max="7948" width="7.62962962962963" style="8" customWidth="1"/>
    <col min="7949" max="7949" width="8.62962962962963" style="8" customWidth="1"/>
    <col min="7950" max="7950" width="7.62962962962963" style="8" customWidth="1"/>
    <col min="7951" max="7951" width="7.37962962962963" style="8" customWidth="1"/>
    <col min="7952" max="7952" width="8.87962962962963" style="8" customWidth="1"/>
    <col min="7953" max="7954" width="8.25" style="8" customWidth="1"/>
    <col min="7955" max="8193" width="9" style="8"/>
    <col min="8194" max="8194" width="18.8796296296296" style="8" customWidth="1"/>
    <col min="8195" max="8195" width="6.62962962962963" style="8" customWidth="1"/>
    <col min="8196" max="8196" width="9.12962962962963" style="8" customWidth="1"/>
    <col min="8197" max="8197" width="4.75" style="8" customWidth="1"/>
    <col min="8198" max="8198" width="16.25" style="8" customWidth="1"/>
    <col min="8199" max="8200" width="6" style="8" customWidth="1"/>
    <col min="8201" max="8201" width="6.37962962962963" style="8" customWidth="1"/>
    <col min="8202" max="8202" width="6.12962962962963" style="8" customWidth="1"/>
    <col min="8203" max="8203" width="7.12962962962963" style="8" customWidth="1"/>
    <col min="8204" max="8204" width="7.62962962962963" style="8" customWidth="1"/>
    <col min="8205" max="8205" width="8.62962962962963" style="8" customWidth="1"/>
    <col min="8206" max="8206" width="7.62962962962963" style="8" customWidth="1"/>
    <col min="8207" max="8207" width="7.37962962962963" style="8" customWidth="1"/>
    <col min="8208" max="8208" width="8.87962962962963" style="8" customWidth="1"/>
    <col min="8209" max="8210" width="8.25" style="8" customWidth="1"/>
    <col min="8211" max="8449" width="9" style="8"/>
    <col min="8450" max="8450" width="18.8796296296296" style="8" customWidth="1"/>
    <col min="8451" max="8451" width="6.62962962962963" style="8" customWidth="1"/>
    <col min="8452" max="8452" width="9.12962962962963" style="8" customWidth="1"/>
    <col min="8453" max="8453" width="4.75" style="8" customWidth="1"/>
    <col min="8454" max="8454" width="16.25" style="8" customWidth="1"/>
    <col min="8455" max="8456" width="6" style="8" customWidth="1"/>
    <col min="8457" max="8457" width="6.37962962962963" style="8" customWidth="1"/>
    <col min="8458" max="8458" width="6.12962962962963" style="8" customWidth="1"/>
    <col min="8459" max="8459" width="7.12962962962963" style="8" customWidth="1"/>
    <col min="8460" max="8460" width="7.62962962962963" style="8" customWidth="1"/>
    <col min="8461" max="8461" width="8.62962962962963" style="8" customWidth="1"/>
    <col min="8462" max="8462" width="7.62962962962963" style="8" customWidth="1"/>
    <col min="8463" max="8463" width="7.37962962962963" style="8" customWidth="1"/>
    <col min="8464" max="8464" width="8.87962962962963" style="8" customWidth="1"/>
    <col min="8465" max="8466" width="8.25" style="8" customWidth="1"/>
    <col min="8467" max="8705" width="9" style="8"/>
    <col min="8706" max="8706" width="18.8796296296296" style="8" customWidth="1"/>
    <col min="8707" max="8707" width="6.62962962962963" style="8" customWidth="1"/>
    <col min="8708" max="8708" width="9.12962962962963" style="8" customWidth="1"/>
    <col min="8709" max="8709" width="4.75" style="8" customWidth="1"/>
    <col min="8710" max="8710" width="16.25" style="8" customWidth="1"/>
    <col min="8711" max="8712" width="6" style="8" customWidth="1"/>
    <col min="8713" max="8713" width="6.37962962962963" style="8" customWidth="1"/>
    <col min="8714" max="8714" width="6.12962962962963" style="8" customWidth="1"/>
    <col min="8715" max="8715" width="7.12962962962963" style="8" customWidth="1"/>
    <col min="8716" max="8716" width="7.62962962962963" style="8" customWidth="1"/>
    <col min="8717" max="8717" width="8.62962962962963" style="8" customWidth="1"/>
    <col min="8718" max="8718" width="7.62962962962963" style="8" customWidth="1"/>
    <col min="8719" max="8719" width="7.37962962962963" style="8" customWidth="1"/>
    <col min="8720" max="8720" width="8.87962962962963" style="8" customWidth="1"/>
    <col min="8721" max="8722" width="8.25" style="8" customWidth="1"/>
    <col min="8723" max="8961" width="9" style="8"/>
    <col min="8962" max="8962" width="18.8796296296296" style="8" customWidth="1"/>
    <col min="8963" max="8963" width="6.62962962962963" style="8" customWidth="1"/>
    <col min="8964" max="8964" width="9.12962962962963" style="8" customWidth="1"/>
    <col min="8965" max="8965" width="4.75" style="8" customWidth="1"/>
    <col min="8966" max="8966" width="16.25" style="8" customWidth="1"/>
    <col min="8967" max="8968" width="6" style="8" customWidth="1"/>
    <col min="8969" max="8969" width="6.37962962962963" style="8" customWidth="1"/>
    <col min="8970" max="8970" width="6.12962962962963" style="8" customWidth="1"/>
    <col min="8971" max="8971" width="7.12962962962963" style="8" customWidth="1"/>
    <col min="8972" max="8972" width="7.62962962962963" style="8" customWidth="1"/>
    <col min="8973" max="8973" width="8.62962962962963" style="8" customWidth="1"/>
    <col min="8974" max="8974" width="7.62962962962963" style="8" customWidth="1"/>
    <col min="8975" max="8975" width="7.37962962962963" style="8" customWidth="1"/>
    <col min="8976" max="8976" width="8.87962962962963" style="8" customWidth="1"/>
    <col min="8977" max="8978" width="8.25" style="8" customWidth="1"/>
    <col min="8979" max="9217" width="9" style="8"/>
    <col min="9218" max="9218" width="18.8796296296296" style="8" customWidth="1"/>
    <col min="9219" max="9219" width="6.62962962962963" style="8" customWidth="1"/>
    <col min="9220" max="9220" width="9.12962962962963" style="8" customWidth="1"/>
    <col min="9221" max="9221" width="4.75" style="8" customWidth="1"/>
    <col min="9222" max="9222" width="16.25" style="8" customWidth="1"/>
    <col min="9223" max="9224" width="6" style="8" customWidth="1"/>
    <col min="9225" max="9225" width="6.37962962962963" style="8" customWidth="1"/>
    <col min="9226" max="9226" width="6.12962962962963" style="8" customWidth="1"/>
    <col min="9227" max="9227" width="7.12962962962963" style="8" customWidth="1"/>
    <col min="9228" max="9228" width="7.62962962962963" style="8" customWidth="1"/>
    <col min="9229" max="9229" width="8.62962962962963" style="8" customWidth="1"/>
    <col min="9230" max="9230" width="7.62962962962963" style="8" customWidth="1"/>
    <col min="9231" max="9231" width="7.37962962962963" style="8" customWidth="1"/>
    <col min="9232" max="9232" width="8.87962962962963" style="8" customWidth="1"/>
    <col min="9233" max="9234" width="8.25" style="8" customWidth="1"/>
    <col min="9235" max="9473" width="9" style="8"/>
    <col min="9474" max="9474" width="18.8796296296296" style="8" customWidth="1"/>
    <col min="9475" max="9475" width="6.62962962962963" style="8" customWidth="1"/>
    <col min="9476" max="9476" width="9.12962962962963" style="8" customWidth="1"/>
    <col min="9477" max="9477" width="4.75" style="8" customWidth="1"/>
    <col min="9478" max="9478" width="16.25" style="8" customWidth="1"/>
    <col min="9479" max="9480" width="6" style="8" customWidth="1"/>
    <col min="9481" max="9481" width="6.37962962962963" style="8" customWidth="1"/>
    <col min="9482" max="9482" width="6.12962962962963" style="8" customWidth="1"/>
    <col min="9483" max="9483" width="7.12962962962963" style="8" customWidth="1"/>
    <col min="9484" max="9484" width="7.62962962962963" style="8" customWidth="1"/>
    <col min="9485" max="9485" width="8.62962962962963" style="8" customWidth="1"/>
    <col min="9486" max="9486" width="7.62962962962963" style="8" customWidth="1"/>
    <col min="9487" max="9487" width="7.37962962962963" style="8" customWidth="1"/>
    <col min="9488" max="9488" width="8.87962962962963" style="8" customWidth="1"/>
    <col min="9489" max="9490" width="8.25" style="8" customWidth="1"/>
    <col min="9491" max="9729" width="9" style="8"/>
    <col min="9730" max="9730" width="18.8796296296296" style="8" customWidth="1"/>
    <col min="9731" max="9731" width="6.62962962962963" style="8" customWidth="1"/>
    <col min="9732" max="9732" width="9.12962962962963" style="8" customWidth="1"/>
    <col min="9733" max="9733" width="4.75" style="8" customWidth="1"/>
    <col min="9734" max="9734" width="16.25" style="8" customWidth="1"/>
    <col min="9735" max="9736" width="6" style="8" customWidth="1"/>
    <col min="9737" max="9737" width="6.37962962962963" style="8" customWidth="1"/>
    <col min="9738" max="9738" width="6.12962962962963" style="8" customWidth="1"/>
    <col min="9739" max="9739" width="7.12962962962963" style="8" customWidth="1"/>
    <col min="9740" max="9740" width="7.62962962962963" style="8" customWidth="1"/>
    <col min="9741" max="9741" width="8.62962962962963" style="8" customWidth="1"/>
    <col min="9742" max="9742" width="7.62962962962963" style="8" customWidth="1"/>
    <col min="9743" max="9743" width="7.37962962962963" style="8" customWidth="1"/>
    <col min="9744" max="9744" width="8.87962962962963" style="8" customWidth="1"/>
    <col min="9745" max="9746" width="8.25" style="8" customWidth="1"/>
    <col min="9747" max="9985" width="9" style="8"/>
    <col min="9986" max="9986" width="18.8796296296296" style="8" customWidth="1"/>
    <col min="9987" max="9987" width="6.62962962962963" style="8" customWidth="1"/>
    <col min="9988" max="9988" width="9.12962962962963" style="8" customWidth="1"/>
    <col min="9989" max="9989" width="4.75" style="8" customWidth="1"/>
    <col min="9990" max="9990" width="16.25" style="8" customWidth="1"/>
    <col min="9991" max="9992" width="6" style="8" customWidth="1"/>
    <col min="9993" max="9993" width="6.37962962962963" style="8" customWidth="1"/>
    <col min="9994" max="9994" width="6.12962962962963" style="8" customWidth="1"/>
    <col min="9995" max="9995" width="7.12962962962963" style="8" customWidth="1"/>
    <col min="9996" max="9996" width="7.62962962962963" style="8" customWidth="1"/>
    <col min="9997" max="9997" width="8.62962962962963" style="8" customWidth="1"/>
    <col min="9998" max="9998" width="7.62962962962963" style="8" customWidth="1"/>
    <col min="9999" max="9999" width="7.37962962962963" style="8" customWidth="1"/>
    <col min="10000" max="10000" width="8.87962962962963" style="8" customWidth="1"/>
    <col min="10001" max="10002" width="8.25" style="8" customWidth="1"/>
    <col min="10003" max="10241" width="9" style="8"/>
    <col min="10242" max="10242" width="18.8796296296296" style="8" customWidth="1"/>
    <col min="10243" max="10243" width="6.62962962962963" style="8" customWidth="1"/>
    <col min="10244" max="10244" width="9.12962962962963" style="8" customWidth="1"/>
    <col min="10245" max="10245" width="4.75" style="8" customWidth="1"/>
    <col min="10246" max="10246" width="16.25" style="8" customWidth="1"/>
    <col min="10247" max="10248" width="6" style="8" customWidth="1"/>
    <col min="10249" max="10249" width="6.37962962962963" style="8" customWidth="1"/>
    <col min="10250" max="10250" width="6.12962962962963" style="8" customWidth="1"/>
    <col min="10251" max="10251" width="7.12962962962963" style="8" customWidth="1"/>
    <col min="10252" max="10252" width="7.62962962962963" style="8" customWidth="1"/>
    <col min="10253" max="10253" width="8.62962962962963" style="8" customWidth="1"/>
    <col min="10254" max="10254" width="7.62962962962963" style="8" customWidth="1"/>
    <col min="10255" max="10255" width="7.37962962962963" style="8" customWidth="1"/>
    <col min="10256" max="10256" width="8.87962962962963" style="8" customWidth="1"/>
    <col min="10257" max="10258" width="8.25" style="8" customWidth="1"/>
    <col min="10259" max="10497" width="9" style="8"/>
    <col min="10498" max="10498" width="18.8796296296296" style="8" customWidth="1"/>
    <col min="10499" max="10499" width="6.62962962962963" style="8" customWidth="1"/>
    <col min="10500" max="10500" width="9.12962962962963" style="8" customWidth="1"/>
    <col min="10501" max="10501" width="4.75" style="8" customWidth="1"/>
    <col min="10502" max="10502" width="16.25" style="8" customWidth="1"/>
    <col min="10503" max="10504" width="6" style="8" customWidth="1"/>
    <col min="10505" max="10505" width="6.37962962962963" style="8" customWidth="1"/>
    <col min="10506" max="10506" width="6.12962962962963" style="8" customWidth="1"/>
    <col min="10507" max="10507" width="7.12962962962963" style="8" customWidth="1"/>
    <col min="10508" max="10508" width="7.62962962962963" style="8" customWidth="1"/>
    <col min="10509" max="10509" width="8.62962962962963" style="8" customWidth="1"/>
    <col min="10510" max="10510" width="7.62962962962963" style="8" customWidth="1"/>
    <col min="10511" max="10511" width="7.37962962962963" style="8" customWidth="1"/>
    <col min="10512" max="10512" width="8.87962962962963" style="8" customWidth="1"/>
    <col min="10513" max="10514" width="8.25" style="8" customWidth="1"/>
    <col min="10515" max="10753" width="9" style="8"/>
    <col min="10754" max="10754" width="18.8796296296296" style="8" customWidth="1"/>
    <col min="10755" max="10755" width="6.62962962962963" style="8" customWidth="1"/>
    <col min="10756" max="10756" width="9.12962962962963" style="8" customWidth="1"/>
    <col min="10757" max="10757" width="4.75" style="8" customWidth="1"/>
    <col min="10758" max="10758" width="16.25" style="8" customWidth="1"/>
    <col min="10759" max="10760" width="6" style="8" customWidth="1"/>
    <col min="10761" max="10761" width="6.37962962962963" style="8" customWidth="1"/>
    <col min="10762" max="10762" width="6.12962962962963" style="8" customWidth="1"/>
    <col min="10763" max="10763" width="7.12962962962963" style="8" customWidth="1"/>
    <col min="10764" max="10764" width="7.62962962962963" style="8" customWidth="1"/>
    <col min="10765" max="10765" width="8.62962962962963" style="8" customWidth="1"/>
    <col min="10766" max="10766" width="7.62962962962963" style="8" customWidth="1"/>
    <col min="10767" max="10767" width="7.37962962962963" style="8" customWidth="1"/>
    <col min="10768" max="10768" width="8.87962962962963" style="8" customWidth="1"/>
    <col min="10769" max="10770" width="8.25" style="8" customWidth="1"/>
    <col min="10771" max="11009" width="9" style="8"/>
    <col min="11010" max="11010" width="18.8796296296296" style="8" customWidth="1"/>
    <col min="11011" max="11011" width="6.62962962962963" style="8" customWidth="1"/>
    <col min="11012" max="11012" width="9.12962962962963" style="8" customWidth="1"/>
    <col min="11013" max="11013" width="4.75" style="8" customWidth="1"/>
    <col min="11014" max="11014" width="16.25" style="8" customWidth="1"/>
    <col min="11015" max="11016" width="6" style="8" customWidth="1"/>
    <col min="11017" max="11017" width="6.37962962962963" style="8" customWidth="1"/>
    <col min="11018" max="11018" width="6.12962962962963" style="8" customWidth="1"/>
    <col min="11019" max="11019" width="7.12962962962963" style="8" customWidth="1"/>
    <col min="11020" max="11020" width="7.62962962962963" style="8" customWidth="1"/>
    <col min="11021" max="11021" width="8.62962962962963" style="8" customWidth="1"/>
    <col min="11022" max="11022" width="7.62962962962963" style="8" customWidth="1"/>
    <col min="11023" max="11023" width="7.37962962962963" style="8" customWidth="1"/>
    <col min="11024" max="11024" width="8.87962962962963" style="8" customWidth="1"/>
    <col min="11025" max="11026" width="8.25" style="8" customWidth="1"/>
    <col min="11027" max="11265" width="9" style="8"/>
    <col min="11266" max="11266" width="18.8796296296296" style="8" customWidth="1"/>
    <col min="11267" max="11267" width="6.62962962962963" style="8" customWidth="1"/>
    <col min="11268" max="11268" width="9.12962962962963" style="8" customWidth="1"/>
    <col min="11269" max="11269" width="4.75" style="8" customWidth="1"/>
    <col min="11270" max="11270" width="16.25" style="8" customWidth="1"/>
    <col min="11271" max="11272" width="6" style="8" customWidth="1"/>
    <col min="11273" max="11273" width="6.37962962962963" style="8" customWidth="1"/>
    <col min="11274" max="11274" width="6.12962962962963" style="8" customWidth="1"/>
    <col min="11275" max="11275" width="7.12962962962963" style="8" customWidth="1"/>
    <col min="11276" max="11276" width="7.62962962962963" style="8" customWidth="1"/>
    <col min="11277" max="11277" width="8.62962962962963" style="8" customWidth="1"/>
    <col min="11278" max="11278" width="7.62962962962963" style="8" customWidth="1"/>
    <col min="11279" max="11279" width="7.37962962962963" style="8" customWidth="1"/>
    <col min="11280" max="11280" width="8.87962962962963" style="8" customWidth="1"/>
    <col min="11281" max="11282" width="8.25" style="8" customWidth="1"/>
    <col min="11283" max="11521" width="9" style="8"/>
    <col min="11522" max="11522" width="18.8796296296296" style="8" customWidth="1"/>
    <col min="11523" max="11523" width="6.62962962962963" style="8" customWidth="1"/>
    <col min="11524" max="11524" width="9.12962962962963" style="8" customWidth="1"/>
    <col min="11525" max="11525" width="4.75" style="8" customWidth="1"/>
    <col min="11526" max="11526" width="16.25" style="8" customWidth="1"/>
    <col min="11527" max="11528" width="6" style="8" customWidth="1"/>
    <col min="11529" max="11529" width="6.37962962962963" style="8" customWidth="1"/>
    <col min="11530" max="11530" width="6.12962962962963" style="8" customWidth="1"/>
    <col min="11531" max="11531" width="7.12962962962963" style="8" customWidth="1"/>
    <col min="11532" max="11532" width="7.62962962962963" style="8" customWidth="1"/>
    <col min="11533" max="11533" width="8.62962962962963" style="8" customWidth="1"/>
    <col min="11534" max="11534" width="7.62962962962963" style="8" customWidth="1"/>
    <col min="11535" max="11535" width="7.37962962962963" style="8" customWidth="1"/>
    <col min="11536" max="11536" width="8.87962962962963" style="8" customWidth="1"/>
    <col min="11537" max="11538" width="8.25" style="8" customWidth="1"/>
    <col min="11539" max="11777" width="9" style="8"/>
    <col min="11778" max="11778" width="18.8796296296296" style="8" customWidth="1"/>
    <col min="11779" max="11779" width="6.62962962962963" style="8" customWidth="1"/>
    <col min="11780" max="11780" width="9.12962962962963" style="8" customWidth="1"/>
    <col min="11781" max="11781" width="4.75" style="8" customWidth="1"/>
    <col min="11782" max="11782" width="16.25" style="8" customWidth="1"/>
    <col min="11783" max="11784" width="6" style="8" customWidth="1"/>
    <col min="11785" max="11785" width="6.37962962962963" style="8" customWidth="1"/>
    <col min="11786" max="11786" width="6.12962962962963" style="8" customWidth="1"/>
    <col min="11787" max="11787" width="7.12962962962963" style="8" customWidth="1"/>
    <col min="11788" max="11788" width="7.62962962962963" style="8" customWidth="1"/>
    <col min="11789" max="11789" width="8.62962962962963" style="8" customWidth="1"/>
    <col min="11790" max="11790" width="7.62962962962963" style="8" customWidth="1"/>
    <col min="11791" max="11791" width="7.37962962962963" style="8" customWidth="1"/>
    <col min="11792" max="11792" width="8.87962962962963" style="8" customWidth="1"/>
    <col min="11793" max="11794" width="8.25" style="8" customWidth="1"/>
    <col min="11795" max="12033" width="9" style="8"/>
    <col min="12034" max="12034" width="18.8796296296296" style="8" customWidth="1"/>
    <col min="12035" max="12035" width="6.62962962962963" style="8" customWidth="1"/>
    <col min="12036" max="12036" width="9.12962962962963" style="8" customWidth="1"/>
    <col min="12037" max="12037" width="4.75" style="8" customWidth="1"/>
    <col min="12038" max="12038" width="16.25" style="8" customWidth="1"/>
    <col min="12039" max="12040" width="6" style="8" customWidth="1"/>
    <col min="12041" max="12041" width="6.37962962962963" style="8" customWidth="1"/>
    <col min="12042" max="12042" width="6.12962962962963" style="8" customWidth="1"/>
    <col min="12043" max="12043" width="7.12962962962963" style="8" customWidth="1"/>
    <col min="12044" max="12044" width="7.62962962962963" style="8" customWidth="1"/>
    <col min="12045" max="12045" width="8.62962962962963" style="8" customWidth="1"/>
    <col min="12046" max="12046" width="7.62962962962963" style="8" customWidth="1"/>
    <col min="12047" max="12047" width="7.37962962962963" style="8" customWidth="1"/>
    <col min="12048" max="12048" width="8.87962962962963" style="8" customWidth="1"/>
    <col min="12049" max="12050" width="8.25" style="8" customWidth="1"/>
    <col min="12051" max="12289" width="9" style="8"/>
    <col min="12290" max="12290" width="18.8796296296296" style="8" customWidth="1"/>
    <col min="12291" max="12291" width="6.62962962962963" style="8" customWidth="1"/>
    <col min="12292" max="12292" width="9.12962962962963" style="8" customWidth="1"/>
    <col min="12293" max="12293" width="4.75" style="8" customWidth="1"/>
    <col min="12294" max="12294" width="16.25" style="8" customWidth="1"/>
    <col min="12295" max="12296" width="6" style="8" customWidth="1"/>
    <col min="12297" max="12297" width="6.37962962962963" style="8" customWidth="1"/>
    <col min="12298" max="12298" width="6.12962962962963" style="8" customWidth="1"/>
    <col min="12299" max="12299" width="7.12962962962963" style="8" customWidth="1"/>
    <col min="12300" max="12300" width="7.62962962962963" style="8" customWidth="1"/>
    <col min="12301" max="12301" width="8.62962962962963" style="8" customWidth="1"/>
    <col min="12302" max="12302" width="7.62962962962963" style="8" customWidth="1"/>
    <col min="12303" max="12303" width="7.37962962962963" style="8" customWidth="1"/>
    <col min="12304" max="12304" width="8.87962962962963" style="8" customWidth="1"/>
    <col min="12305" max="12306" width="8.25" style="8" customWidth="1"/>
    <col min="12307" max="12545" width="9" style="8"/>
    <col min="12546" max="12546" width="18.8796296296296" style="8" customWidth="1"/>
    <col min="12547" max="12547" width="6.62962962962963" style="8" customWidth="1"/>
    <col min="12548" max="12548" width="9.12962962962963" style="8" customWidth="1"/>
    <col min="12549" max="12549" width="4.75" style="8" customWidth="1"/>
    <col min="12550" max="12550" width="16.25" style="8" customWidth="1"/>
    <col min="12551" max="12552" width="6" style="8" customWidth="1"/>
    <col min="12553" max="12553" width="6.37962962962963" style="8" customWidth="1"/>
    <col min="12554" max="12554" width="6.12962962962963" style="8" customWidth="1"/>
    <col min="12555" max="12555" width="7.12962962962963" style="8" customWidth="1"/>
    <col min="12556" max="12556" width="7.62962962962963" style="8" customWidth="1"/>
    <col min="12557" max="12557" width="8.62962962962963" style="8" customWidth="1"/>
    <col min="12558" max="12558" width="7.62962962962963" style="8" customWidth="1"/>
    <col min="12559" max="12559" width="7.37962962962963" style="8" customWidth="1"/>
    <col min="12560" max="12560" width="8.87962962962963" style="8" customWidth="1"/>
    <col min="12561" max="12562" width="8.25" style="8" customWidth="1"/>
    <col min="12563" max="12801" width="9" style="8"/>
    <col min="12802" max="12802" width="18.8796296296296" style="8" customWidth="1"/>
    <col min="12803" max="12803" width="6.62962962962963" style="8" customWidth="1"/>
    <col min="12804" max="12804" width="9.12962962962963" style="8" customWidth="1"/>
    <col min="12805" max="12805" width="4.75" style="8" customWidth="1"/>
    <col min="12806" max="12806" width="16.25" style="8" customWidth="1"/>
    <col min="12807" max="12808" width="6" style="8" customWidth="1"/>
    <col min="12809" max="12809" width="6.37962962962963" style="8" customWidth="1"/>
    <col min="12810" max="12810" width="6.12962962962963" style="8" customWidth="1"/>
    <col min="12811" max="12811" width="7.12962962962963" style="8" customWidth="1"/>
    <col min="12812" max="12812" width="7.62962962962963" style="8" customWidth="1"/>
    <col min="12813" max="12813" width="8.62962962962963" style="8" customWidth="1"/>
    <col min="12814" max="12814" width="7.62962962962963" style="8" customWidth="1"/>
    <col min="12815" max="12815" width="7.37962962962963" style="8" customWidth="1"/>
    <col min="12816" max="12816" width="8.87962962962963" style="8" customWidth="1"/>
    <col min="12817" max="12818" width="8.25" style="8" customWidth="1"/>
    <col min="12819" max="13057" width="9" style="8"/>
    <col min="13058" max="13058" width="18.8796296296296" style="8" customWidth="1"/>
    <col min="13059" max="13059" width="6.62962962962963" style="8" customWidth="1"/>
    <col min="13060" max="13060" width="9.12962962962963" style="8" customWidth="1"/>
    <col min="13061" max="13061" width="4.75" style="8" customWidth="1"/>
    <col min="13062" max="13062" width="16.25" style="8" customWidth="1"/>
    <col min="13063" max="13064" width="6" style="8" customWidth="1"/>
    <col min="13065" max="13065" width="6.37962962962963" style="8" customWidth="1"/>
    <col min="13066" max="13066" width="6.12962962962963" style="8" customWidth="1"/>
    <col min="13067" max="13067" width="7.12962962962963" style="8" customWidth="1"/>
    <col min="13068" max="13068" width="7.62962962962963" style="8" customWidth="1"/>
    <col min="13069" max="13069" width="8.62962962962963" style="8" customWidth="1"/>
    <col min="13070" max="13070" width="7.62962962962963" style="8" customWidth="1"/>
    <col min="13071" max="13071" width="7.37962962962963" style="8" customWidth="1"/>
    <col min="13072" max="13072" width="8.87962962962963" style="8" customWidth="1"/>
    <col min="13073" max="13074" width="8.25" style="8" customWidth="1"/>
    <col min="13075" max="13313" width="9" style="8"/>
    <col min="13314" max="13314" width="18.8796296296296" style="8" customWidth="1"/>
    <col min="13315" max="13315" width="6.62962962962963" style="8" customWidth="1"/>
    <col min="13316" max="13316" width="9.12962962962963" style="8" customWidth="1"/>
    <col min="13317" max="13317" width="4.75" style="8" customWidth="1"/>
    <col min="13318" max="13318" width="16.25" style="8" customWidth="1"/>
    <col min="13319" max="13320" width="6" style="8" customWidth="1"/>
    <col min="13321" max="13321" width="6.37962962962963" style="8" customWidth="1"/>
    <col min="13322" max="13322" width="6.12962962962963" style="8" customWidth="1"/>
    <col min="13323" max="13323" width="7.12962962962963" style="8" customWidth="1"/>
    <col min="13324" max="13324" width="7.62962962962963" style="8" customWidth="1"/>
    <col min="13325" max="13325" width="8.62962962962963" style="8" customWidth="1"/>
    <col min="13326" max="13326" width="7.62962962962963" style="8" customWidth="1"/>
    <col min="13327" max="13327" width="7.37962962962963" style="8" customWidth="1"/>
    <col min="13328" max="13328" width="8.87962962962963" style="8" customWidth="1"/>
    <col min="13329" max="13330" width="8.25" style="8" customWidth="1"/>
    <col min="13331" max="13569" width="9" style="8"/>
    <col min="13570" max="13570" width="18.8796296296296" style="8" customWidth="1"/>
    <col min="13571" max="13571" width="6.62962962962963" style="8" customWidth="1"/>
    <col min="13572" max="13572" width="9.12962962962963" style="8" customWidth="1"/>
    <col min="13573" max="13573" width="4.75" style="8" customWidth="1"/>
    <col min="13574" max="13574" width="16.25" style="8" customWidth="1"/>
    <col min="13575" max="13576" width="6" style="8" customWidth="1"/>
    <col min="13577" max="13577" width="6.37962962962963" style="8" customWidth="1"/>
    <col min="13578" max="13578" width="6.12962962962963" style="8" customWidth="1"/>
    <col min="13579" max="13579" width="7.12962962962963" style="8" customWidth="1"/>
    <col min="13580" max="13580" width="7.62962962962963" style="8" customWidth="1"/>
    <col min="13581" max="13581" width="8.62962962962963" style="8" customWidth="1"/>
    <col min="13582" max="13582" width="7.62962962962963" style="8" customWidth="1"/>
    <col min="13583" max="13583" width="7.37962962962963" style="8" customWidth="1"/>
    <col min="13584" max="13584" width="8.87962962962963" style="8" customWidth="1"/>
    <col min="13585" max="13586" width="8.25" style="8" customWidth="1"/>
    <col min="13587" max="13825" width="9" style="8"/>
    <col min="13826" max="13826" width="18.8796296296296" style="8" customWidth="1"/>
    <col min="13827" max="13827" width="6.62962962962963" style="8" customWidth="1"/>
    <col min="13828" max="13828" width="9.12962962962963" style="8" customWidth="1"/>
    <col min="13829" max="13829" width="4.75" style="8" customWidth="1"/>
    <col min="13830" max="13830" width="16.25" style="8" customWidth="1"/>
    <col min="13831" max="13832" width="6" style="8" customWidth="1"/>
    <col min="13833" max="13833" width="6.37962962962963" style="8" customWidth="1"/>
    <col min="13834" max="13834" width="6.12962962962963" style="8" customWidth="1"/>
    <col min="13835" max="13835" width="7.12962962962963" style="8" customWidth="1"/>
    <col min="13836" max="13836" width="7.62962962962963" style="8" customWidth="1"/>
    <col min="13837" max="13837" width="8.62962962962963" style="8" customWidth="1"/>
    <col min="13838" max="13838" width="7.62962962962963" style="8" customWidth="1"/>
    <col min="13839" max="13839" width="7.37962962962963" style="8" customWidth="1"/>
    <col min="13840" max="13840" width="8.87962962962963" style="8" customWidth="1"/>
    <col min="13841" max="13842" width="8.25" style="8" customWidth="1"/>
    <col min="13843" max="14081" width="9" style="8"/>
    <col min="14082" max="14082" width="18.8796296296296" style="8" customWidth="1"/>
    <col min="14083" max="14083" width="6.62962962962963" style="8" customWidth="1"/>
    <col min="14084" max="14084" width="9.12962962962963" style="8" customWidth="1"/>
    <col min="14085" max="14085" width="4.75" style="8" customWidth="1"/>
    <col min="14086" max="14086" width="16.25" style="8" customWidth="1"/>
    <col min="14087" max="14088" width="6" style="8" customWidth="1"/>
    <col min="14089" max="14089" width="6.37962962962963" style="8" customWidth="1"/>
    <col min="14090" max="14090" width="6.12962962962963" style="8" customWidth="1"/>
    <col min="14091" max="14091" width="7.12962962962963" style="8" customWidth="1"/>
    <col min="14092" max="14092" width="7.62962962962963" style="8" customWidth="1"/>
    <col min="14093" max="14093" width="8.62962962962963" style="8" customWidth="1"/>
    <col min="14094" max="14094" width="7.62962962962963" style="8" customWidth="1"/>
    <col min="14095" max="14095" width="7.37962962962963" style="8" customWidth="1"/>
    <col min="14096" max="14096" width="8.87962962962963" style="8" customWidth="1"/>
    <col min="14097" max="14098" width="8.25" style="8" customWidth="1"/>
    <col min="14099" max="14337" width="9" style="8"/>
    <col min="14338" max="14338" width="18.8796296296296" style="8" customWidth="1"/>
    <col min="14339" max="14339" width="6.62962962962963" style="8" customWidth="1"/>
    <col min="14340" max="14340" width="9.12962962962963" style="8" customWidth="1"/>
    <col min="14341" max="14341" width="4.75" style="8" customWidth="1"/>
    <col min="14342" max="14342" width="16.25" style="8" customWidth="1"/>
    <col min="14343" max="14344" width="6" style="8" customWidth="1"/>
    <col min="14345" max="14345" width="6.37962962962963" style="8" customWidth="1"/>
    <col min="14346" max="14346" width="6.12962962962963" style="8" customWidth="1"/>
    <col min="14347" max="14347" width="7.12962962962963" style="8" customWidth="1"/>
    <col min="14348" max="14348" width="7.62962962962963" style="8" customWidth="1"/>
    <col min="14349" max="14349" width="8.62962962962963" style="8" customWidth="1"/>
    <col min="14350" max="14350" width="7.62962962962963" style="8" customWidth="1"/>
    <col min="14351" max="14351" width="7.37962962962963" style="8" customWidth="1"/>
    <col min="14352" max="14352" width="8.87962962962963" style="8" customWidth="1"/>
    <col min="14353" max="14354" width="8.25" style="8" customWidth="1"/>
    <col min="14355" max="14593" width="9" style="8"/>
    <col min="14594" max="14594" width="18.8796296296296" style="8" customWidth="1"/>
    <col min="14595" max="14595" width="6.62962962962963" style="8" customWidth="1"/>
    <col min="14596" max="14596" width="9.12962962962963" style="8" customWidth="1"/>
    <col min="14597" max="14597" width="4.75" style="8" customWidth="1"/>
    <col min="14598" max="14598" width="16.25" style="8" customWidth="1"/>
    <col min="14599" max="14600" width="6" style="8" customWidth="1"/>
    <col min="14601" max="14601" width="6.37962962962963" style="8" customWidth="1"/>
    <col min="14602" max="14602" width="6.12962962962963" style="8" customWidth="1"/>
    <col min="14603" max="14603" width="7.12962962962963" style="8" customWidth="1"/>
    <col min="14604" max="14604" width="7.62962962962963" style="8" customWidth="1"/>
    <col min="14605" max="14605" width="8.62962962962963" style="8" customWidth="1"/>
    <col min="14606" max="14606" width="7.62962962962963" style="8" customWidth="1"/>
    <col min="14607" max="14607" width="7.37962962962963" style="8" customWidth="1"/>
    <col min="14608" max="14608" width="8.87962962962963" style="8" customWidth="1"/>
    <col min="14609" max="14610" width="8.25" style="8" customWidth="1"/>
    <col min="14611" max="14849" width="9" style="8"/>
    <col min="14850" max="14850" width="18.8796296296296" style="8" customWidth="1"/>
    <col min="14851" max="14851" width="6.62962962962963" style="8" customWidth="1"/>
    <col min="14852" max="14852" width="9.12962962962963" style="8" customWidth="1"/>
    <col min="14853" max="14853" width="4.75" style="8" customWidth="1"/>
    <col min="14854" max="14854" width="16.25" style="8" customWidth="1"/>
    <col min="14855" max="14856" width="6" style="8" customWidth="1"/>
    <col min="14857" max="14857" width="6.37962962962963" style="8" customWidth="1"/>
    <col min="14858" max="14858" width="6.12962962962963" style="8" customWidth="1"/>
    <col min="14859" max="14859" width="7.12962962962963" style="8" customWidth="1"/>
    <col min="14860" max="14860" width="7.62962962962963" style="8" customWidth="1"/>
    <col min="14861" max="14861" width="8.62962962962963" style="8" customWidth="1"/>
    <col min="14862" max="14862" width="7.62962962962963" style="8" customWidth="1"/>
    <col min="14863" max="14863" width="7.37962962962963" style="8" customWidth="1"/>
    <col min="14864" max="14864" width="8.87962962962963" style="8" customWidth="1"/>
    <col min="14865" max="14866" width="8.25" style="8" customWidth="1"/>
    <col min="14867" max="15105" width="9" style="8"/>
    <col min="15106" max="15106" width="18.8796296296296" style="8" customWidth="1"/>
    <col min="15107" max="15107" width="6.62962962962963" style="8" customWidth="1"/>
    <col min="15108" max="15108" width="9.12962962962963" style="8" customWidth="1"/>
    <col min="15109" max="15109" width="4.75" style="8" customWidth="1"/>
    <col min="15110" max="15110" width="16.25" style="8" customWidth="1"/>
    <col min="15111" max="15112" width="6" style="8" customWidth="1"/>
    <col min="15113" max="15113" width="6.37962962962963" style="8" customWidth="1"/>
    <col min="15114" max="15114" width="6.12962962962963" style="8" customWidth="1"/>
    <col min="15115" max="15115" width="7.12962962962963" style="8" customWidth="1"/>
    <col min="15116" max="15116" width="7.62962962962963" style="8" customWidth="1"/>
    <col min="15117" max="15117" width="8.62962962962963" style="8" customWidth="1"/>
    <col min="15118" max="15118" width="7.62962962962963" style="8" customWidth="1"/>
    <col min="15119" max="15119" width="7.37962962962963" style="8" customWidth="1"/>
    <col min="15120" max="15120" width="8.87962962962963" style="8" customWidth="1"/>
    <col min="15121" max="15122" width="8.25" style="8" customWidth="1"/>
    <col min="15123" max="15361" width="9" style="8"/>
    <col min="15362" max="15362" width="18.8796296296296" style="8" customWidth="1"/>
    <col min="15363" max="15363" width="6.62962962962963" style="8" customWidth="1"/>
    <col min="15364" max="15364" width="9.12962962962963" style="8" customWidth="1"/>
    <col min="15365" max="15365" width="4.75" style="8" customWidth="1"/>
    <col min="15366" max="15366" width="16.25" style="8" customWidth="1"/>
    <col min="15367" max="15368" width="6" style="8" customWidth="1"/>
    <col min="15369" max="15369" width="6.37962962962963" style="8" customWidth="1"/>
    <col min="15370" max="15370" width="6.12962962962963" style="8" customWidth="1"/>
    <col min="15371" max="15371" width="7.12962962962963" style="8" customWidth="1"/>
    <col min="15372" max="15372" width="7.62962962962963" style="8" customWidth="1"/>
    <col min="15373" max="15373" width="8.62962962962963" style="8" customWidth="1"/>
    <col min="15374" max="15374" width="7.62962962962963" style="8" customWidth="1"/>
    <col min="15375" max="15375" width="7.37962962962963" style="8" customWidth="1"/>
    <col min="15376" max="15376" width="8.87962962962963" style="8" customWidth="1"/>
    <col min="15377" max="15378" width="8.25" style="8" customWidth="1"/>
    <col min="15379" max="15617" width="9" style="8"/>
    <col min="15618" max="15618" width="18.8796296296296" style="8" customWidth="1"/>
    <col min="15619" max="15619" width="6.62962962962963" style="8" customWidth="1"/>
    <col min="15620" max="15620" width="9.12962962962963" style="8" customWidth="1"/>
    <col min="15621" max="15621" width="4.75" style="8" customWidth="1"/>
    <col min="15622" max="15622" width="16.25" style="8" customWidth="1"/>
    <col min="15623" max="15624" width="6" style="8" customWidth="1"/>
    <col min="15625" max="15625" width="6.37962962962963" style="8" customWidth="1"/>
    <col min="15626" max="15626" width="6.12962962962963" style="8" customWidth="1"/>
    <col min="15627" max="15627" width="7.12962962962963" style="8" customWidth="1"/>
    <col min="15628" max="15628" width="7.62962962962963" style="8" customWidth="1"/>
    <col min="15629" max="15629" width="8.62962962962963" style="8" customWidth="1"/>
    <col min="15630" max="15630" width="7.62962962962963" style="8" customWidth="1"/>
    <col min="15631" max="15631" width="7.37962962962963" style="8" customWidth="1"/>
    <col min="15632" max="15632" width="8.87962962962963" style="8" customWidth="1"/>
    <col min="15633" max="15634" width="8.25" style="8" customWidth="1"/>
    <col min="15635" max="15873" width="9" style="8"/>
    <col min="15874" max="15874" width="18.8796296296296" style="8" customWidth="1"/>
    <col min="15875" max="15875" width="6.62962962962963" style="8" customWidth="1"/>
    <col min="15876" max="15876" width="9.12962962962963" style="8" customWidth="1"/>
    <col min="15877" max="15877" width="4.75" style="8" customWidth="1"/>
    <col min="15878" max="15878" width="16.25" style="8" customWidth="1"/>
    <col min="15879" max="15880" width="6" style="8" customWidth="1"/>
    <col min="15881" max="15881" width="6.37962962962963" style="8" customWidth="1"/>
    <col min="15882" max="15882" width="6.12962962962963" style="8" customWidth="1"/>
    <col min="15883" max="15883" width="7.12962962962963" style="8" customWidth="1"/>
    <col min="15884" max="15884" width="7.62962962962963" style="8" customWidth="1"/>
    <col min="15885" max="15885" width="8.62962962962963" style="8" customWidth="1"/>
    <col min="15886" max="15886" width="7.62962962962963" style="8" customWidth="1"/>
    <col min="15887" max="15887" width="7.37962962962963" style="8" customWidth="1"/>
    <col min="15888" max="15888" width="8.87962962962963" style="8" customWidth="1"/>
    <col min="15889" max="15890" width="8.25" style="8" customWidth="1"/>
    <col min="15891" max="16129" width="9" style="8"/>
    <col min="16130" max="16130" width="18.8796296296296" style="8" customWidth="1"/>
    <col min="16131" max="16131" width="6.62962962962963" style="8" customWidth="1"/>
    <col min="16132" max="16132" width="9.12962962962963" style="8" customWidth="1"/>
    <col min="16133" max="16133" width="4.75" style="8" customWidth="1"/>
    <col min="16134" max="16134" width="16.25" style="8" customWidth="1"/>
    <col min="16135" max="16136" width="6" style="8" customWidth="1"/>
    <col min="16137" max="16137" width="6.37962962962963" style="8" customWidth="1"/>
    <col min="16138" max="16138" width="6.12962962962963" style="8" customWidth="1"/>
    <col min="16139" max="16139" width="7.12962962962963" style="8" customWidth="1"/>
    <col min="16140" max="16140" width="7.62962962962963" style="8" customWidth="1"/>
    <col min="16141" max="16141" width="8.62962962962963" style="8" customWidth="1"/>
    <col min="16142" max="16142" width="7.62962962962963" style="8" customWidth="1"/>
    <col min="16143" max="16143" width="7.37962962962963" style="8" customWidth="1"/>
    <col min="16144" max="16144" width="8.87962962962963" style="8" customWidth="1"/>
    <col min="16145" max="16146" width="8.25" style="8" customWidth="1"/>
    <col min="16147" max="16384" width="9" style="8"/>
  </cols>
  <sheetData>
    <row r="1" ht="23.25" customHeight="1" spans="1:19">
      <c r="A1" s="408" t="s">
        <v>636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Q1" s="204"/>
      <c r="R1" s="204"/>
      <c r="S1" s="204"/>
    </row>
    <row r="2" spans="1:17">
      <c r="A2" s="409" t="s">
        <v>637</v>
      </c>
      <c r="B2" s="410" t="s">
        <v>138</v>
      </c>
      <c r="C2" s="410"/>
      <c r="D2" s="410"/>
      <c r="E2" s="410"/>
      <c r="F2" s="411"/>
      <c r="G2" s="291"/>
      <c r="H2" s="412"/>
      <c r="I2" s="412"/>
      <c r="J2" s="412"/>
      <c r="K2" s="412"/>
      <c r="L2" s="434"/>
      <c r="M2" s="434"/>
      <c r="N2" s="411"/>
      <c r="O2" s="176"/>
      <c r="P2" s="439"/>
      <c r="Q2" s="4"/>
    </row>
    <row r="3" s="404" customFormat="1" ht="15" customHeight="1" spans="1:14">
      <c r="A3" s="311" t="s">
        <v>638</v>
      </c>
      <c r="B3" s="312" t="s">
        <v>521</v>
      </c>
      <c r="C3" s="312" t="s">
        <v>639</v>
      </c>
      <c r="D3" s="312" t="s">
        <v>640</v>
      </c>
      <c r="E3" s="312" t="s">
        <v>8</v>
      </c>
      <c r="F3" s="311" t="s">
        <v>170</v>
      </c>
      <c r="G3" s="313" t="s">
        <v>11</v>
      </c>
      <c r="H3" s="313" t="s">
        <v>641</v>
      </c>
      <c r="I3" s="313" t="s">
        <v>642</v>
      </c>
      <c r="J3" s="313" t="s">
        <v>643</v>
      </c>
      <c r="K3" s="436" t="s">
        <v>4</v>
      </c>
      <c r="L3" s="444" t="s">
        <v>644</v>
      </c>
      <c r="M3" s="445"/>
      <c r="N3" s="445"/>
    </row>
    <row r="4" ht="15" customHeight="1" spans="1:16">
      <c r="A4" s="292" t="s">
        <v>645</v>
      </c>
      <c r="B4" s="1169" t="s">
        <v>646</v>
      </c>
      <c r="C4" s="315" t="s">
        <v>647</v>
      </c>
      <c r="D4" s="1170" t="s">
        <v>646</v>
      </c>
      <c r="E4" s="1169" t="s">
        <v>646</v>
      </c>
      <c r="F4" s="316"/>
      <c r="G4" s="296">
        <v>45541</v>
      </c>
      <c r="H4" s="296">
        <f>G4+9</f>
        <v>45550</v>
      </c>
      <c r="I4" s="296">
        <f t="shared" ref="I4:I8" si="0">G4+11</f>
        <v>45552</v>
      </c>
      <c r="J4" s="296">
        <f>I4+2</f>
        <v>45554</v>
      </c>
      <c r="K4" s="298" t="s">
        <v>648</v>
      </c>
      <c r="L4" s="446">
        <f>G4-3+TIME(16,0,0)</f>
        <v>45538.6666666667</v>
      </c>
      <c r="O4" s="8"/>
      <c r="P4" s="8"/>
    </row>
    <row r="5" ht="15" customHeight="1" spans="1:16">
      <c r="A5" s="292" t="s">
        <v>649</v>
      </c>
      <c r="B5" s="1169" t="s">
        <v>650</v>
      </c>
      <c r="C5" s="315" t="s">
        <v>651</v>
      </c>
      <c r="D5" s="1170" t="s">
        <v>650</v>
      </c>
      <c r="E5" s="1169" t="s">
        <v>650</v>
      </c>
      <c r="F5" s="316"/>
      <c r="G5" s="296">
        <f>G4+7</f>
        <v>45548</v>
      </c>
      <c r="H5" s="296">
        <v>45561</v>
      </c>
      <c r="I5" s="296">
        <v>45557</v>
      </c>
      <c r="J5" s="296">
        <f t="shared" ref="J5:J8" si="1">I5+2</f>
        <v>45559</v>
      </c>
      <c r="K5" s="298" t="s">
        <v>648</v>
      </c>
      <c r="L5" s="446">
        <f>G5-3+TIME(16,0,0)</f>
        <v>45545.6666666667</v>
      </c>
      <c r="M5" s="206"/>
      <c r="O5" s="8"/>
      <c r="P5" s="8"/>
    </row>
    <row r="6" ht="15" customHeight="1" spans="1:16">
      <c r="A6" s="292" t="s">
        <v>652</v>
      </c>
      <c r="B6" s="314" t="s">
        <v>653</v>
      </c>
      <c r="C6" s="315" t="s">
        <v>654</v>
      </c>
      <c r="D6" s="314">
        <v>134</v>
      </c>
      <c r="E6" s="314">
        <v>134</v>
      </c>
      <c r="F6" s="316"/>
      <c r="G6" s="296">
        <f t="shared" ref="G6:G8" si="2">G5+7</f>
        <v>45555</v>
      </c>
      <c r="H6" s="296">
        <f t="shared" ref="H6:H8" si="3">G6+9</f>
        <v>45564</v>
      </c>
      <c r="I6" s="296">
        <f t="shared" si="0"/>
        <v>45566</v>
      </c>
      <c r="J6" s="296">
        <f t="shared" si="1"/>
        <v>45568</v>
      </c>
      <c r="K6" s="298" t="s">
        <v>648</v>
      </c>
      <c r="L6" s="446">
        <f>G6-3+TIME(16,0,0)</f>
        <v>45552.6666666667</v>
      </c>
      <c r="M6" s="206"/>
      <c r="O6" s="8"/>
      <c r="P6" s="8"/>
    </row>
    <row r="7" ht="15" customHeight="1" spans="1:16">
      <c r="A7" s="292" t="s">
        <v>655</v>
      </c>
      <c r="B7" s="1170" t="s">
        <v>656</v>
      </c>
      <c r="C7" s="315" t="s">
        <v>657</v>
      </c>
      <c r="D7" s="1170" t="s">
        <v>656</v>
      </c>
      <c r="E7" s="1170" t="s">
        <v>656</v>
      </c>
      <c r="F7" s="316"/>
      <c r="G7" s="296">
        <f t="shared" si="2"/>
        <v>45562</v>
      </c>
      <c r="H7" s="296">
        <f t="shared" si="3"/>
        <v>45571</v>
      </c>
      <c r="I7" s="296">
        <f t="shared" si="0"/>
        <v>45573</v>
      </c>
      <c r="J7" s="296">
        <f t="shared" si="1"/>
        <v>45575</v>
      </c>
      <c r="K7" s="298" t="s">
        <v>648</v>
      </c>
      <c r="L7" s="446">
        <f>G7-3+TIME(16,0,0)</f>
        <v>45559.6666666667</v>
      </c>
      <c r="M7" s="206"/>
      <c r="O7" s="8"/>
      <c r="P7" s="8"/>
    </row>
    <row r="8" ht="15" customHeight="1" spans="1:16">
      <c r="A8" s="292" t="s">
        <v>645</v>
      </c>
      <c r="B8" s="1170" t="s">
        <v>658</v>
      </c>
      <c r="C8" s="315" t="s">
        <v>647</v>
      </c>
      <c r="D8" s="1170" t="s">
        <v>658</v>
      </c>
      <c r="E8" s="1170" t="s">
        <v>658</v>
      </c>
      <c r="F8" s="317"/>
      <c r="G8" s="296">
        <f t="shared" si="2"/>
        <v>45569</v>
      </c>
      <c r="H8" s="296">
        <f t="shared" si="3"/>
        <v>45578</v>
      </c>
      <c r="I8" s="296">
        <f t="shared" si="0"/>
        <v>45580</v>
      </c>
      <c r="J8" s="296">
        <f t="shared" si="1"/>
        <v>45582</v>
      </c>
      <c r="K8" s="298" t="s">
        <v>648</v>
      </c>
      <c r="L8" s="446">
        <f>G8-3+TIME(16,0,0)</f>
        <v>45566.6666666667</v>
      </c>
      <c r="M8" s="206"/>
      <c r="O8" s="8"/>
      <c r="P8" s="8"/>
    </row>
    <row r="9" spans="1:17">
      <c r="A9" s="413"/>
      <c r="B9" s="414"/>
      <c r="C9" s="410"/>
      <c r="D9" s="414"/>
      <c r="E9" s="414"/>
      <c r="F9" s="411"/>
      <c r="G9" s="291"/>
      <c r="H9" s="412"/>
      <c r="I9" s="412"/>
      <c r="J9" s="412"/>
      <c r="K9" s="411"/>
      <c r="L9" s="411"/>
      <c r="M9" s="411"/>
      <c r="N9" s="176"/>
      <c r="O9" s="439"/>
      <c r="P9" s="176"/>
      <c r="Q9" s="452"/>
    </row>
    <row r="10" spans="1:13">
      <c r="A10" s="409" t="s">
        <v>659</v>
      </c>
      <c r="B10" s="415"/>
      <c r="C10" s="415"/>
      <c r="D10" s="415"/>
      <c r="E10" s="415"/>
      <c r="F10" s="416"/>
      <c r="G10" s="291"/>
      <c r="H10" s="417"/>
      <c r="I10" s="417"/>
      <c r="J10" s="417"/>
      <c r="K10" s="417"/>
      <c r="L10" s="417"/>
      <c r="M10" s="417"/>
    </row>
    <row r="11" ht="15" customHeight="1" spans="1:16">
      <c r="A11" s="311" t="s">
        <v>638</v>
      </c>
      <c r="B11" s="418" t="s">
        <v>521</v>
      </c>
      <c r="C11" s="419" t="s">
        <v>639</v>
      </c>
      <c r="D11" s="419" t="s">
        <v>640</v>
      </c>
      <c r="E11" s="419" t="s">
        <v>8</v>
      </c>
      <c r="F11" s="420" t="s">
        <v>62</v>
      </c>
      <c r="G11" s="421" t="s">
        <v>11</v>
      </c>
      <c r="H11" s="311" t="s">
        <v>660</v>
      </c>
      <c r="I11" s="311" t="s">
        <v>661</v>
      </c>
      <c r="J11" s="311" t="s">
        <v>662</v>
      </c>
      <c r="K11" s="420" t="s">
        <v>4</v>
      </c>
      <c r="L11" s="436" t="s">
        <v>644</v>
      </c>
      <c r="M11" s="206"/>
      <c r="P11" s="8"/>
    </row>
    <row r="12" s="206" customFormat="1" ht="15" customHeight="1" spans="1:12">
      <c r="A12" s="292" t="s">
        <v>663</v>
      </c>
      <c r="B12" s="422" t="s">
        <v>664</v>
      </c>
      <c r="C12" s="315" t="s">
        <v>665</v>
      </c>
      <c r="D12" s="315" t="s">
        <v>666</v>
      </c>
      <c r="E12" s="315" t="s">
        <v>664</v>
      </c>
      <c r="F12" s="316"/>
      <c r="G12" s="296">
        <v>45536</v>
      </c>
      <c r="H12" s="296">
        <f>G12+8</f>
        <v>45544</v>
      </c>
      <c r="I12" s="296">
        <f t="shared" ref="I12:I16" si="4">G12+11</f>
        <v>45547</v>
      </c>
      <c r="J12" s="296">
        <f>G12+16</f>
        <v>45552</v>
      </c>
      <c r="K12" s="296" t="s">
        <v>667</v>
      </c>
      <c r="L12" s="446">
        <f>G12-3+TIME(16,0,0)</f>
        <v>45533.6666666667</v>
      </c>
    </row>
    <row r="13" s="206" customFormat="1" ht="15" customHeight="1" spans="1:12">
      <c r="A13" s="292" t="s">
        <v>668</v>
      </c>
      <c r="B13" s="315" t="s">
        <v>669</v>
      </c>
      <c r="C13" s="315" t="s">
        <v>670</v>
      </c>
      <c r="D13" s="315" t="s">
        <v>671</v>
      </c>
      <c r="E13" s="315" t="s">
        <v>669</v>
      </c>
      <c r="F13" s="316"/>
      <c r="G13" s="296">
        <f>G12+7</f>
        <v>45543</v>
      </c>
      <c r="H13" s="296">
        <f>G13+8</f>
        <v>45551</v>
      </c>
      <c r="I13" s="296">
        <f t="shared" si="4"/>
        <v>45554</v>
      </c>
      <c r="J13" s="296">
        <f>G13+16</f>
        <v>45559</v>
      </c>
      <c r="K13" s="296" t="s">
        <v>667</v>
      </c>
      <c r="L13" s="446">
        <f>G13-3+TIME(16,0,0)</f>
        <v>45540.6666666667</v>
      </c>
    </row>
    <row r="14" s="206" customFormat="1" ht="15" customHeight="1" spans="1:12">
      <c r="A14" s="292" t="s">
        <v>672</v>
      </c>
      <c r="B14" s="315" t="s">
        <v>673</v>
      </c>
      <c r="C14" s="315" t="s">
        <v>674</v>
      </c>
      <c r="D14" s="315" t="s">
        <v>675</v>
      </c>
      <c r="E14" s="315" t="s">
        <v>673</v>
      </c>
      <c r="F14" s="316"/>
      <c r="G14" s="296">
        <f t="shared" ref="G14:G16" si="5">G13+7</f>
        <v>45550</v>
      </c>
      <c r="H14" s="296">
        <f>G14+8</f>
        <v>45558</v>
      </c>
      <c r="I14" s="296">
        <f t="shared" si="4"/>
        <v>45561</v>
      </c>
      <c r="J14" s="296">
        <f>G14+16</f>
        <v>45566</v>
      </c>
      <c r="K14" s="296" t="s">
        <v>667</v>
      </c>
      <c r="L14" s="446">
        <f>G14-3+TIME(16,0,0)</f>
        <v>45547.6666666667</v>
      </c>
    </row>
    <row r="15" s="206" customFormat="1" ht="15" customHeight="1" spans="1:12">
      <c r="A15" s="292" t="s">
        <v>676</v>
      </c>
      <c r="B15" s="302" t="s">
        <v>677</v>
      </c>
      <c r="C15" s="315" t="s">
        <v>678</v>
      </c>
      <c r="D15" s="302" t="s">
        <v>679</v>
      </c>
      <c r="E15" s="302" t="s">
        <v>677</v>
      </c>
      <c r="F15" s="316"/>
      <c r="G15" s="296">
        <v>45564</v>
      </c>
      <c r="H15" s="296">
        <f>G15+8</f>
        <v>45572</v>
      </c>
      <c r="I15" s="296">
        <f t="shared" si="4"/>
        <v>45575</v>
      </c>
      <c r="J15" s="296">
        <f>G15+16</f>
        <v>45580</v>
      </c>
      <c r="K15" s="296" t="s">
        <v>667</v>
      </c>
      <c r="L15" s="446">
        <f>G15-3+TIME(16,0,0)</f>
        <v>45561.6666666667</v>
      </c>
    </row>
    <row r="16" s="206" customFormat="1" ht="15" customHeight="1" spans="1:12">
      <c r="A16" s="292" t="s">
        <v>680</v>
      </c>
      <c r="B16" s="302"/>
      <c r="C16" s="315"/>
      <c r="D16" s="315"/>
      <c r="E16" s="302"/>
      <c r="F16" s="316"/>
      <c r="G16" s="296">
        <f t="shared" si="5"/>
        <v>45571</v>
      </c>
      <c r="H16" s="296">
        <f>G16+8</f>
        <v>45579</v>
      </c>
      <c r="I16" s="296">
        <f t="shared" si="4"/>
        <v>45582</v>
      </c>
      <c r="J16" s="296">
        <f>G16+16</f>
        <v>45587</v>
      </c>
      <c r="K16" s="296" t="s">
        <v>667</v>
      </c>
      <c r="L16" s="446">
        <f>G16-3+TIME(16,0,0)</f>
        <v>45568.6666666667</v>
      </c>
    </row>
    <row r="17" spans="1:16">
      <c r="A17" s="46" t="s">
        <v>681</v>
      </c>
      <c r="B17" s="423"/>
      <c r="C17" s="423"/>
      <c r="D17" s="423"/>
      <c r="E17" s="423"/>
      <c r="F17" s="176"/>
      <c r="G17" s="291"/>
      <c r="H17" s="412"/>
      <c r="I17" s="412"/>
      <c r="J17" s="412"/>
      <c r="K17" s="434"/>
      <c r="L17" s="434"/>
      <c r="M17" s="447"/>
      <c r="N17" s="439"/>
      <c r="O17" s="176"/>
      <c r="P17" s="176"/>
    </row>
    <row r="18" spans="1:15">
      <c r="A18" s="46"/>
      <c r="B18" s="410"/>
      <c r="C18" s="410"/>
      <c r="D18" s="410"/>
      <c r="E18" s="410"/>
      <c r="F18" s="411"/>
      <c r="G18" s="291"/>
      <c r="H18" s="412"/>
      <c r="I18" s="412"/>
      <c r="J18" s="412"/>
      <c r="K18" s="412"/>
      <c r="L18" s="434"/>
      <c r="M18" s="434"/>
      <c r="N18" s="176"/>
      <c r="O18" s="439"/>
    </row>
    <row r="19" spans="1:13">
      <c r="A19" s="409" t="s">
        <v>682</v>
      </c>
      <c r="B19" s="415"/>
      <c r="C19" s="415"/>
      <c r="D19" s="415"/>
      <c r="E19" s="415"/>
      <c r="F19" s="416"/>
      <c r="G19" s="278"/>
      <c r="H19" s="417"/>
      <c r="I19" s="417"/>
      <c r="J19" s="417"/>
      <c r="K19" s="417"/>
      <c r="L19" s="417"/>
      <c r="M19" s="417"/>
    </row>
    <row r="20" s="404" customFormat="1" ht="15" customHeight="1" spans="1:15">
      <c r="A20" s="311" t="s">
        <v>638</v>
      </c>
      <c r="B20" s="312" t="s">
        <v>521</v>
      </c>
      <c r="C20" s="312" t="s">
        <v>639</v>
      </c>
      <c r="D20" s="312" t="s">
        <v>640</v>
      </c>
      <c r="E20" s="312" t="s">
        <v>8</v>
      </c>
      <c r="F20" s="311" t="s">
        <v>683</v>
      </c>
      <c r="G20" s="313" t="s">
        <v>11</v>
      </c>
      <c r="H20" s="313" t="s">
        <v>660</v>
      </c>
      <c r="I20" s="313" t="s">
        <v>684</v>
      </c>
      <c r="J20" s="313" t="s">
        <v>685</v>
      </c>
      <c r="K20" s="436" t="s">
        <v>4</v>
      </c>
      <c r="L20" s="436" t="s">
        <v>686</v>
      </c>
      <c r="M20" s="445"/>
      <c r="N20" s="445"/>
      <c r="O20" s="445"/>
    </row>
    <row r="21" s="206" customFormat="1" ht="15" customHeight="1" spans="1:12">
      <c r="A21" s="292" t="s">
        <v>687</v>
      </c>
      <c r="B21" s="302" t="s">
        <v>688</v>
      </c>
      <c r="C21" s="302" t="s">
        <v>689</v>
      </c>
      <c r="D21" s="302" t="s">
        <v>690</v>
      </c>
      <c r="E21" s="302" t="s">
        <v>688</v>
      </c>
      <c r="F21" s="298"/>
      <c r="G21" s="296">
        <v>45539</v>
      </c>
      <c r="H21" s="296">
        <f>G21+12</f>
        <v>45551</v>
      </c>
      <c r="I21" s="296">
        <f>H21+3</f>
        <v>45554</v>
      </c>
      <c r="J21" s="296">
        <f>I21+5</f>
        <v>45559</v>
      </c>
      <c r="K21" s="298" t="s">
        <v>691</v>
      </c>
      <c r="L21" s="446">
        <f>G21-3+TIME(16,0,0)</f>
        <v>45536.6666666667</v>
      </c>
    </row>
    <row r="22" s="206" customFormat="1" ht="15" customHeight="1" spans="1:13">
      <c r="A22" s="292" t="s">
        <v>692</v>
      </c>
      <c r="B22" s="302" t="s">
        <v>693</v>
      </c>
      <c r="C22" s="302" t="s">
        <v>694</v>
      </c>
      <c r="D22" s="302" t="s">
        <v>693</v>
      </c>
      <c r="E22" s="302" t="s">
        <v>693</v>
      </c>
      <c r="F22" s="298"/>
      <c r="G22" s="296">
        <f>G21+7</f>
        <v>45546</v>
      </c>
      <c r="H22" s="296">
        <f>G22+12</f>
        <v>45558</v>
      </c>
      <c r="I22" s="296">
        <f t="shared" ref="I22:I25" si="6">H22+3</f>
        <v>45561</v>
      </c>
      <c r="J22" s="296">
        <f>I22+5</f>
        <v>45566</v>
      </c>
      <c r="K22" s="298" t="s">
        <v>648</v>
      </c>
      <c r="L22" s="446">
        <f>G22-3+TIME(16,0,0)</f>
        <v>45543.6666666667</v>
      </c>
      <c r="M22" s="8"/>
    </row>
    <row r="23" s="206" customFormat="1" ht="15" customHeight="1" spans="1:14">
      <c r="A23" s="292" t="s">
        <v>695</v>
      </c>
      <c r="B23" s="302" t="s">
        <v>696</v>
      </c>
      <c r="C23" s="302" t="s">
        <v>697</v>
      </c>
      <c r="D23" s="302" t="s">
        <v>696</v>
      </c>
      <c r="E23" s="302" t="s">
        <v>696</v>
      </c>
      <c r="F23" s="298"/>
      <c r="G23" s="296">
        <f t="shared" ref="G23:G25" si="7">G22+7</f>
        <v>45553</v>
      </c>
      <c r="H23" s="296">
        <f>G23+12</f>
        <v>45565</v>
      </c>
      <c r="I23" s="296">
        <f t="shared" si="6"/>
        <v>45568</v>
      </c>
      <c r="J23" s="296">
        <f t="shared" ref="J23:J25" si="8">I23+5</f>
        <v>45573</v>
      </c>
      <c r="K23" s="298" t="s">
        <v>698</v>
      </c>
      <c r="L23" s="446">
        <f>G23-3+TIME(16,0,0)</f>
        <v>45550.6666666667</v>
      </c>
      <c r="M23" s="176"/>
      <c r="N23" s="176"/>
    </row>
    <row r="24" s="206" customFormat="1" ht="15" customHeight="1" spans="1:14">
      <c r="A24" s="292" t="s">
        <v>699</v>
      </c>
      <c r="B24" s="302" t="s">
        <v>700</v>
      </c>
      <c r="C24" s="302" t="s">
        <v>701</v>
      </c>
      <c r="D24" s="302" t="s">
        <v>702</v>
      </c>
      <c r="E24" s="302" t="s">
        <v>700</v>
      </c>
      <c r="F24" s="298"/>
      <c r="G24" s="296">
        <f t="shared" si="7"/>
        <v>45560</v>
      </c>
      <c r="H24" s="296">
        <f>G24+12</f>
        <v>45572</v>
      </c>
      <c r="I24" s="296">
        <f t="shared" si="6"/>
        <v>45575</v>
      </c>
      <c r="J24" s="296">
        <f t="shared" si="8"/>
        <v>45580</v>
      </c>
      <c r="K24" s="298" t="s">
        <v>310</v>
      </c>
      <c r="L24" s="446">
        <f>G24-3+TIME(16,0,0)</f>
        <v>45557.6666666667</v>
      </c>
      <c r="M24" s="176"/>
      <c r="N24" s="176"/>
    </row>
    <row r="25" s="206" customFormat="1" ht="15.75" customHeight="1" spans="1:14">
      <c r="A25" s="292" t="s">
        <v>703</v>
      </c>
      <c r="B25" s="302" t="s">
        <v>704</v>
      </c>
      <c r="C25" s="302" t="s">
        <v>705</v>
      </c>
      <c r="D25" s="302" t="s">
        <v>706</v>
      </c>
      <c r="E25" s="302" t="s">
        <v>704</v>
      </c>
      <c r="F25" s="298"/>
      <c r="G25" s="296">
        <f t="shared" si="7"/>
        <v>45567</v>
      </c>
      <c r="H25" s="296">
        <f>G25+12</f>
        <v>45579</v>
      </c>
      <c r="I25" s="296">
        <f t="shared" si="6"/>
        <v>45582</v>
      </c>
      <c r="J25" s="296">
        <f t="shared" si="8"/>
        <v>45587</v>
      </c>
      <c r="K25" s="298" t="s">
        <v>691</v>
      </c>
      <c r="L25" s="446">
        <f>G25-3+TIME(16,0,0)</f>
        <v>45564.6666666667</v>
      </c>
      <c r="M25" s="176"/>
      <c r="N25" s="176"/>
    </row>
    <row r="26" spans="1:15">
      <c r="A26" s="46" t="s">
        <v>681</v>
      </c>
      <c r="B26" s="410"/>
      <c r="C26" s="410"/>
      <c r="D26" s="410"/>
      <c r="E26" s="410"/>
      <c r="F26" s="424"/>
      <c r="G26" s="291"/>
      <c r="H26" s="412"/>
      <c r="I26" s="412"/>
      <c r="J26" s="412"/>
      <c r="K26" s="412"/>
      <c r="L26" s="434"/>
      <c r="M26" s="434"/>
      <c r="N26" s="176"/>
      <c r="O26" s="439"/>
    </row>
    <row r="27" spans="1:19">
      <c r="A27" s="4"/>
      <c r="B27" s="410"/>
      <c r="C27" s="410"/>
      <c r="D27" s="410"/>
      <c r="E27" s="410"/>
      <c r="F27" s="411"/>
      <c r="G27" s="291"/>
      <c r="H27" s="412"/>
      <c r="I27" s="412"/>
      <c r="J27" s="412"/>
      <c r="K27" s="412"/>
      <c r="L27" s="434"/>
      <c r="M27" s="434"/>
      <c r="N27" s="176"/>
      <c r="O27" s="439"/>
      <c r="P27" s="176"/>
      <c r="Q27" s="4"/>
      <c r="R27" s="4"/>
      <c r="S27" s="4"/>
    </row>
    <row r="28" spans="1:19">
      <c r="A28" s="409" t="s">
        <v>707</v>
      </c>
      <c r="B28" s="415"/>
      <c r="C28" s="415"/>
      <c r="D28" s="415"/>
      <c r="E28" s="415"/>
      <c r="F28" s="416"/>
      <c r="G28" s="278"/>
      <c r="H28" s="417"/>
      <c r="I28" s="417"/>
      <c r="J28" s="417"/>
      <c r="K28" s="417"/>
      <c r="L28" s="417"/>
      <c r="P28" s="176"/>
      <c r="Q28" s="4"/>
      <c r="R28" s="4"/>
      <c r="S28" s="4"/>
    </row>
    <row r="29" s="404" customFormat="1" ht="15" customHeight="1" spans="1:14">
      <c r="A29" s="311" t="s">
        <v>638</v>
      </c>
      <c r="B29" s="312" t="s">
        <v>521</v>
      </c>
      <c r="C29" s="312" t="s">
        <v>639</v>
      </c>
      <c r="D29" s="312" t="s">
        <v>640</v>
      </c>
      <c r="E29" s="312" t="s">
        <v>8</v>
      </c>
      <c r="F29" s="311" t="s">
        <v>7</v>
      </c>
      <c r="G29" s="313" t="s">
        <v>11</v>
      </c>
      <c r="H29" s="313" t="s">
        <v>708</v>
      </c>
      <c r="I29" s="436" t="s">
        <v>4</v>
      </c>
      <c r="J29" s="436" t="s">
        <v>686</v>
      </c>
      <c r="K29" s="448"/>
      <c r="L29" s="449"/>
      <c r="M29" s="445"/>
      <c r="N29" s="445"/>
    </row>
    <row r="30" s="176" customFormat="1" ht="15" customHeight="1" spans="1:10">
      <c r="A30" s="292" t="s">
        <v>709</v>
      </c>
      <c r="B30" s="302" t="s">
        <v>656</v>
      </c>
      <c r="C30" s="302" t="s">
        <v>710</v>
      </c>
      <c r="D30" s="302" t="s">
        <v>656</v>
      </c>
      <c r="E30" s="302" t="s">
        <v>656</v>
      </c>
      <c r="F30" s="298"/>
      <c r="G30" s="296">
        <v>45545</v>
      </c>
      <c r="H30" s="296">
        <f>G30+8</f>
        <v>45553</v>
      </c>
      <c r="I30" s="298" t="s">
        <v>648</v>
      </c>
      <c r="J30" s="446">
        <f t="shared" ref="J30:J34" si="9">G30-3+TIME(16,0,0)</f>
        <v>45542.6666666667</v>
      </c>
    </row>
    <row r="31" s="176" customFormat="1" ht="15" customHeight="1" spans="1:11">
      <c r="A31" s="292" t="s">
        <v>711</v>
      </c>
      <c r="B31" s="302" t="s">
        <v>712</v>
      </c>
      <c r="C31" s="302" t="s">
        <v>713</v>
      </c>
      <c r="D31" s="302" t="s">
        <v>712</v>
      </c>
      <c r="E31" s="302" t="s">
        <v>712</v>
      </c>
      <c r="F31" s="298"/>
      <c r="G31" s="296">
        <f>G30+7</f>
        <v>45552</v>
      </c>
      <c r="H31" s="296">
        <f t="shared" ref="H31:H34" si="10">G31+8</f>
        <v>45560</v>
      </c>
      <c r="I31" s="298" t="s">
        <v>648</v>
      </c>
      <c r="J31" s="446">
        <f t="shared" si="9"/>
        <v>45549.6666666667</v>
      </c>
      <c r="K31" s="4"/>
    </row>
    <row r="32" s="176" customFormat="1" ht="15" customHeight="1" spans="1:10">
      <c r="A32" s="292" t="s">
        <v>714</v>
      </c>
      <c r="B32" s="302" t="s">
        <v>715</v>
      </c>
      <c r="C32" s="302" t="s">
        <v>716</v>
      </c>
      <c r="D32" s="302" t="s">
        <v>715</v>
      </c>
      <c r="E32" s="302" t="s">
        <v>715</v>
      </c>
      <c r="F32" s="295"/>
      <c r="G32" s="296">
        <f t="shared" ref="G32:G34" si="11">G31+7</f>
        <v>45559</v>
      </c>
      <c r="H32" s="296">
        <f t="shared" si="10"/>
        <v>45567</v>
      </c>
      <c r="I32" s="298" t="s">
        <v>648</v>
      </c>
      <c r="J32" s="446">
        <f t="shared" si="9"/>
        <v>45556.6666666667</v>
      </c>
    </row>
    <row r="33" s="176" customFormat="1" ht="15" customHeight="1" spans="1:10">
      <c r="A33" s="292" t="s">
        <v>709</v>
      </c>
      <c r="B33" s="302" t="s">
        <v>717</v>
      </c>
      <c r="C33" s="302" t="s">
        <v>710</v>
      </c>
      <c r="D33" s="302" t="s">
        <v>717</v>
      </c>
      <c r="E33" s="302" t="s">
        <v>717</v>
      </c>
      <c r="F33" s="298"/>
      <c r="G33" s="296">
        <f t="shared" si="11"/>
        <v>45566</v>
      </c>
      <c r="H33" s="296">
        <f t="shared" si="10"/>
        <v>45574</v>
      </c>
      <c r="I33" s="298" t="s">
        <v>648</v>
      </c>
      <c r="J33" s="446">
        <f t="shared" si="9"/>
        <v>45563.6666666667</v>
      </c>
    </row>
    <row r="34" s="176" customFormat="1" ht="15" customHeight="1" spans="1:10">
      <c r="A34" s="292" t="s">
        <v>711</v>
      </c>
      <c r="B34" s="302" t="s">
        <v>718</v>
      </c>
      <c r="C34" s="302" t="s">
        <v>713</v>
      </c>
      <c r="D34" s="302" t="s">
        <v>718</v>
      </c>
      <c r="E34" s="302" t="s">
        <v>718</v>
      </c>
      <c r="F34" s="295"/>
      <c r="G34" s="296">
        <f t="shared" si="11"/>
        <v>45573</v>
      </c>
      <c r="H34" s="296">
        <f t="shared" si="10"/>
        <v>45581</v>
      </c>
      <c r="I34" s="298" t="s">
        <v>648</v>
      </c>
      <c r="J34" s="446">
        <f t="shared" si="9"/>
        <v>45570.6666666667</v>
      </c>
    </row>
    <row r="35" spans="1:19">
      <c r="A35" s="46" t="s">
        <v>681</v>
      </c>
      <c r="B35" s="423"/>
      <c r="C35" s="423"/>
      <c r="D35" s="423"/>
      <c r="E35" s="423"/>
      <c r="F35" s="176"/>
      <c r="G35" s="291"/>
      <c r="H35" s="412"/>
      <c r="I35" s="412"/>
      <c r="J35" s="411"/>
      <c r="K35" s="411"/>
      <c r="L35" s="4"/>
      <c r="M35" s="434"/>
      <c r="N35" s="439"/>
      <c r="O35" s="176"/>
      <c r="P35" s="176"/>
      <c r="Q35" s="4"/>
      <c r="R35" s="4"/>
      <c r="S35" s="4"/>
    </row>
    <row r="36" spans="1:19">
      <c r="A36" s="46"/>
      <c r="B36" s="423"/>
      <c r="C36" s="423"/>
      <c r="D36" s="423"/>
      <c r="E36" s="423"/>
      <c r="F36" s="176"/>
      <c r="G36" s="291"/>
      <c r="H36" s="412"/>
      <c r="I36" s="434"/>
      <c r="J36" s="434"/>
      <c r="K36" s="4"/>
      <c r="L36" s="440"/>
      <c r="M36" s="440"/>
      <c r="N36" s="176"/>
      <c r="O36" s="176"/>
      <c r="P36" s="176"/>
      <c r="Q36" s="4"/>
      <c r="R36" s="4"/>
      <c r="S36" s="4"/>
    </row>
    <row r="37" spans="1:18">
      <c r="A37" s="409" t="s">
        <v>719</v>
      </c>
      <c r="B37" s="423"/>
      <c r="C37" s="423"/>
      <c r="D37" s="423"/>
      <c r="E37" s="423"/>
      <c r="F37" s="176"/>
      <c r="G37" s="291"/>
      <c r="H37" s="412"/>
      <c r="I37" s="434"/>
      <c r="J37" s="434"/>
      <c r="K37" s="4"/>
      <c r="L37" s="440"/>
      <c r="M37" s="440"/>
      <c r="N37" s="176"/>
      <c r="O37" s="176"/>
      <c r="P37" s="176"/>
      <c r="Q37" s="4"/>
      <c r="R37" s="4"/>
    </row>
    <row r="38" ht="15" customHeight="1" spans="1:16">
      <c r="A38" s="311" t="s">
        <v>638</v>
      </c>
      <c r="B38" s="312" t="s">
        <v>521</v>
      </c>
      <c r="C38" s="312" t="s">
        <v>639</v>
      </c>
      <c r="D38" s="312" t="s">
        <v>640</v>
      </c>
      <c r="E38" s="312" t="s">
        <v>8</v>
      </c>
      <c r="F38" s="311" t="s">
        <v>39</v>
      </c>
      <c r="G38" s="313" t="s">
        <v>11</v>
      </c>
      <c r="H38" s="313" t="s">
        <v>720</v>
      </c>
      <c r="I38" s="436" t="s">
        <v>4</v>
      </c>
      <c r="J38" s="436" t="s">
        <v>644</v>
      </c>
      <c r="K38" s="4"/>
      <c r="L38" s="4"/>
      <c r="M38" s="176"/>
      <c r="P38" s="8"/>
    </row>
    <row r="39" ht="15" customHeight="1" spans="1:16">
      <c r="A39" s="292" t="s">
        <v>721</v>
      </c>
      <c r="B39" s="302" t="s">
        <v>722</v>
      </c>
      <c r="C39" s="302" t="s">
        <v>723</v>
      </c>
      <c r="D39" s="425" t="s">
        <v>724</v>
      </c>
      <c r="E39" s="302" t="s">
        <v>722</v>
      </c>
      <c r="F39" s="295"/>
      <c r="G39" s="296">
        <v>45542</v>
      </c>
      <c r="H39" s="296">
        <f>G39+7</f>
        <v>45549</v>
      </c>
      <c r="I39" s="298" t="s">
        <v>725</v>
      </c>
      <c r="J39" s="446">
        <f>G39-3+TIME(16,0,0)</f>
        <v>45539.6666666667</v>
      </c>
      <c r="K39" s="4"/>
      <c r="L39" s="4"/>
      <c r="M39" s="206"/>
      <c r="P39" s="8"/>
    </row>
    <row r="40" ht="15" customHeight="1" spans="1:16">
      <c r="A40" s="292" t="s">
        <v>726</v>
      </c>
      <c r="B40" s="302" t="s">
        <v>727</v>
      </c>
      <c r="C40" s="302" t="s">
        <v>728</v>
      </c>
      <c r="D40" s="425" t="s">
        <v>729</v>
      </c>
      <c r="E40" s="302" t="s">
        <v>727</v>
      </c>
      <c r="F40" s="298"/>
      <c r="G40" s="296">
        <f>G39+7</f>
        <v>45549</v>
      </c>
      <c r="H40" s="296">
        <f t="shared" ref="H40" si="12">G40+7</f>
        <v>45556</v>
      </c>
      <c r="I40" s="298" t="s">
        <v>725</v>
      </c>
      <c r="J40" s="446">
        <f>G40-3+TIME(16,0,0)</f>
        <v>45546.6666666667</v>
      </c>
      <c r="K40" s="4"/>
      <c r="L40" s="4"/>
      <c r="M40" s="206"/>
      <c r="P40" s="8"/>
    </row>
    <row r="41" ht="15" customHeight="1" spans="1:16">
      <c r="A41" s="426" t="s">
        <v>730</v>
      </c>
      <c r="B41" s="302" t="s">
        <v>731</v>
      </c>
      <c r="C41" s="302" t="s">
        <v>732</v>
      </c>
      <c r="D41" s="425" t="s">
        <v>733</v>
      </c>
      <c r="E41" s="302" t="s">
        <v>731</v>
      </c>
      <c r="F41" s="298"/>
      <c r="G41" s="296">
        <f t="shared" ref="G41:G43" si="13">G40+7</f>
        <v>45556</v>
      </c>
      <c r="H41" s="296">
        <f>G41+6</f>
        <v>45562</v>
      </c>
      <c r="I41" s="298" t="s">
        <v>725</v>
      </c>
      <c r="J41" s="446">
        <f>G41-3+TIME(16,0,0)</f>
        <v>45553.6666666667</v>
      </c>
      <c r="K41" s="4"/>
      <c r="L41" s="4"/>
      <c r="M41" s="206"/>
      <c r="P41" s="8"/>
    </row>
    <row r="42" ht="15" customHeight="1" spans="1:16">
      <c r="A42" s="292" t="s">
        <v>734</v>
      </c>
      <c r="B42" s="302" t="s">
        <v>735</v>
      </c>
      <c r="C42" s="302" t="s">
        <v>736</v>
      </c>
      <c r="D42" s="425" t="s">
        <v>737</v>
      </c>
      <c r="E42" s="302" t="s">
        <v>735</v>
      </c>
      <c r="F42" s="298"/>
      <c r="G42" s="296">
        <f t="shared" si="13"/>
        <v>45563</v>
      </c>
      <c r="H42" s="296">
        <f t="shared" ref="H42:H43" si="14">G42+6</f>
        <v>45569</v>
      </c>
      <c r="I42" s="298" t="s">
        <v>725</v>
      </c>
      <c r="J42" s="446">
        <f>G42-3+TIME(16,0,0)</f>
        <v>45560.6666666667</v>
      </c>
      <c r="M42" s="206"/>
      <c r="P42" s="8"/>
    </row>
    <row r="43" ht="15" customHeight="1" spans="1:16">
      <c r="A43" s="292" t="s">
        <v>738</v>
      </c>
      <c r="B43" s="302" t="s">
        <v>739</v>
      </c>
      <c r="C43" s="302" t="s">
        <v>740</v>
      </c>
      <c r="D43" s="425" t="s">
        <v>741</v>
      </c>
      <c r="E43" s="302" t="s">
        <v>739</v>
      </c>
      <c r="F43" s="298"/>
      <c r="G43" s="296">
        <f t="shared" si="13"/>
        <v>45570</v>
      </c>
      <c r="H43" s="296">
        <f t="shared" si="14"/>
        <v>45576</v>
      </c>
      <c r="I43" s="298" t="s">
        <v>725</v>
      </c>
      <c r="J43" s="446">
        <f>G43-3+TIME(16,0,0)</f>
        <v>45567.6666666667</v>
      </c>
      <c r="M43" s="206"/>
      <c r="P43" s="8"/>
    </row>
    <row r="44" spans="1:15">
      <c r="A44" s="413"/>
      <c r="B44" s="423"/>
      <c r="C44" s="423"/>
      <c r="D44" s="423"/>
      <c r="E44" s="423"/>
      <c r="F44" s="176"/>
      <c r="G44" s="291"/>
      <c r="H44" s="412"/>
      <c r="I44" s="411"/>
      <c r="J44" s="411"/>
      <c r="K44" s="4"/>
      <c r="L44" s="440"/>
      <c r="M44" s="4"/>
      <c r="N44" s="176"/>
      <c r="O44" s="176"/>
    </row>
    <row r="45" spans="1:15">
      <c r="A45" s="409" t="s">
        <v>742</v>
      </c>
      <c r="B45" s="410"/>
      <c r="C45" s="410"/>
      <c r="D45" s="410"/>
      <c r="E45" s="410"/>
      <c r="F45" s="427"/>
      <c r="G45" s="176"/>
      <c r="H45" s="4"/>
      <c r="I45" s="4"/>
      <c r="J45" s="434"/>
      <c r="K45" s="434"/>
      <c r="L45" s="4"/>
      <c r="M45" s="440"/>
      <c r="N45" s="176"/>
      <c r="O45" s="176"/>
    </row>
    <row r="46" s="404" customFormat="1" ht="15" customHeight="1" spans="1:15">
      <c r="A46" s="311" t="s">
        <v>638</v>
      </c>
      <c r="B46" s="312" t="s">
        <v>521</v>
      </c>
      <c r="C46" s="312" t="s">
        <v>639</v>
      </c>
      <c r="D46" s="312" t="s">
        <v>640</v>
      </c>
      <c r="E46" s="312" t="s">
        <v>8</v>
      </c>
      <c r="F46" s="311" t="s">
        <v>39</v>
      </c>
      <c r="G46" s="313" t="s">
        <v>11</v>
      </c>
      <c r="H46" s="311" t="s">
        <v>743</v>
      </c>
      <c r="I46" s="311" t="s">
        <v>662</v>
      </c>
      <c r="J46" s="311" t="s">
        <v>4</v>
      </c>
      <c r="K46" s="311" t="s">
        <v>644</v>
      </c>
      <c r="M46" s="445"/>
      <c r="N46" s="445"/>
      <c r="O46" s="445"/>
    </row>
    <row r="47" ht="15" customHeight="1" spans="1:16">
      <c r="A47" s="292" t="s">
        <v>744</v>
      </c>
      <c r="B47" s="302" t="s">
        <v>745</v>
      </c>
      <c r="C47" s="302" t="s">
        <v>746</v>
      </c>
      <c r="D47" s="425">
        <v>5</v>
      </c>
      <c r="E47" s="302" t="s">
        <v>745</v>
      </c>
      <c r="F47" s="428"/>
      <c r="G47" s="296">
        <v>45542</v>
      </c>
      <c r="H47" s="296">
        <f>G47+5</f>
        <v>45547</v>
      </c>
      <c r="I47" s="296">
        <f>H47+2</f>
        <v>45549</v>
      </c>
      <c r="J47" s="298" t="s">
        <v>747</v>
      </c>
      <c r="K47" s="446">
        <f>G47-3+TIME(16,0,0)</f>
        <v>45539.6666666667</v>
      </c>
      <c r="M47" s="206"/>
      <c r="P47" s="8"/>
    </row>
    <row r="48" ht="15" customHeight="1" spans="1:16">
      <c r="A48" s="292" t="s">
        <v>748</v>
      </c>
      <c r="B48" s="302" t="s">
        <v>749</v>
      </c>
      <c r="C48" s="302" t="s">
        <v>750</v>
      </c>
      <c r="D48" s="425">
        <v>3</v>
      </c>
      <c r="E48" s="302" t="s">
        <v>749</v>
      </c>
      <c r="F48" s="428"/>
      <c r="G48" s="296">
        <f>G47+7</f>
        <v>45549</v>
      </c>
      <c r="H48" s="296">
        <f t="shared" ref="H48:H51" si="15">G48+5</f>
        <v>45554</v>
      </c>
      <c r="I48" s="296">
        <f t="shared" ref="I48:I51" si="16">H48+2</f>
        <v>45556</v>
      </c>
      <c r="J48" s="298" t="s">
        <v>747</v>
      </c>
      <c r="K48" s="446">
        <f>G48-3+TIME(16,0,0)</f>
        <v>45546.6666666667</v>
      </c>
      <c r="M48" s="206"/>
      <c r="P48" s="8"/>
    </row>
    <row r="49" ht="15" customHeight="1" spans="1:16">
      <c r="A49" s="292" t="s">
        <v>751</v>
      </c>
      <c r="B49" s="302" t="s">
        <v>752</v>
      </c>
      <c r="C49" s="302" t="s">
        <v>753</v>
      </c>
      <c r="D49" s="425" t="s">
        <v>754</v>
      </c>
      <c r="E49" s="302" t="s">
        <v>752</v>
      </c>
      <c r="F49" s="428"/>
      <c r="G49" s="296">
        <f t="shared" ref="G49:G51" si="17">G48+7</f>
        <v>45556</v>
      </c>
      <c r="H49" s="296">
        <f t="shared" si="15"/>
        <v>45561</v>
      </c>
      <c r="I49" s="296">
        <f t="shared" si="16"/>
        <v>45563</v>
      </c>
      <c r="J49" s="302" t="s">
        <v>755</v>
      </c>
      <c r="K49" s="446">
        <f>G49-3+TIME(16,0,0)</f>
        <v>45553.6666666667</v>
      </c>
      <c r="M49" s="206"/>
      <c r="P49" s="8"/>
    </row>
    <row r="50" ht="15" customHeight="1" spans="1:16">
      <c r="A50" s="292" t="s">
        <v>744</v>
      </c>
      <c r="B50" s="302" t="s">
        <v>756</v>
      </c>
      <c r="C50" s="302" t="s">
        <v>746</v>
      </c>
      <c r="D50" s="425">
        <v>6</v>
      </c>
      <c r="E50" s="302" t="s">
        <v>756</v>
      </c>
      <c r="F50" s="428"/>
      <c r="G50" s="296">
        <f t="shared" si="17"/>
        <v>45563</v>
      </c>
      <c r="H50" s="296">
        <f t="shared" si="15"/>
        <v>45568</v>
      </c>
      <c r="I50" s="296">
        <f t="shared" si="16"/>
        <v>45570</v>
      </c>
      <c r="J50" s="302" t="s">
        <v>747</v>
      </c>
      <c r="K50" s="446">
        <f>G50-3+TIME(16,0,0)</f>
        <v>45560.6666666667</v>
      </c>
      <c r="M50" s="206"/>
      <c r="P50" s="8"/>
    </row>
    <row r="51" ht="15" customHeight="1" spans="1:16">
      <c r="A51" s="292" t="s">
        <v>748</v>
      </c>
      <c r="B51" s="302" t="s">
        <v>757</v>
      </c>
      <c r="C51" s="302" t="s">
        <v>750</v>
      </c>
      <c r="D51" s="425">
        <v>4</v>
      </c>
      <c r="E51" s="302" t="s">
        <v>757</v>
      </c>
      <c r="F51" s="428"/>
      <c r="G51" s="296">
        <f t="shared" si="17"/>
        <v>45570</v>
      </c>
      <c r="H51" s="296">
        <f t="shared" si="15"/>
        <v>45575</v>
      </c>
      <c r="I51" s="296">
        <f t="shared" si="16"/>
        <v>45577</v>
      </c>
      <c r="J51" s="298" t="s">
        <v>747</v>
      </c>
      <c r="K51" s="446">
        <f>G51-3+TIME(16,0,0)</f>
        <v>45567.6666666667</v>
      </c>
      <c r="M51" s="206"/>
      <c r="P51" s="8"/>
    </row>
    <row r="52" ht="15" customHeight="1" spans="1:16">
      <c r="A52" s="48" t="s">
        <v>758</v>
      </c>
      <c r="B52" s="429"/>
      <c r="C52" s="429"/>
      <c r="D52" s="430"/>
      <c r="E52" s="429"/>
      <c r="F52" s="431"/>
      <c r="G52" s="290"/>
      <c r="H52" s="290"/>
      <c r="I52" s="290"/>
      <c r="J52" s="424"/>
      <c r="K52" s="450"/>
      <c r="M52" s="206"/>
      <c r="P52" s="8"/>
    </row>
    <row r="53" spans="1:8">
      <c r="A53" s="432"/>
      <c r="B53" s="410"/>
      <c r="C53" s="433"/>
      <c r="D53" s="433"/>
      <c r="E53" s="433"/>
      <c r="F53" s="411"/>
      <c r="G53" s="411"/>
      <c r="H53" s="434"/>
    </row>
    <row r="54" spans="1:14">
      <c r="A54" s="409" t="s">
        <v>759</v>
      </c>
      <c r="B54" s="410"/>
      <c r="C54" s="410"/>
      <c r="D54" s="410"/>
      <c r="E54" s="410"/>
      <c r="F54" s="176"/>
      <c r="G54" s="176"/>
      <c r="H54" s="4"/>
      <c r="I54" s="434"/>
      <c r="J54" s="434"/>
      <c r="K54" s="4"/>
      <c r="L54" s="4"/>
      <c r="M54" s="4"/>
      <c r="N54" s="176"/>
    </row>
    <row r="55" s="404" customFormat="1" ht="15" customHeight="1" spans="1:15">
      <c r="A55" s="311" t="s">
        <v>638</v>
      </c>
      <c r="B55" s="435" t="s">
        <v>521</v>
      </c>
      <c r="C55" s="435" t="s">
        <v>639</v>
      </c>
      <c r="D55" s="435" t="s">
        <v>640</v>
      </c>
      <c r="E55" s="435" t="s">
        <v>8</v>
      </c>
      <c r="F55" s="436" t="s">
        <v>62</v>
      </c>
      <c r="G55" s="436" t="s">
        <v>11</v>
      </c>
      <c r="H55" s="436" t="s">
        <v>662</v>
      </c>
      <c r="I55" s="436" t="s">
        <v>4</v>
      </c>
      <c r="J55" s="311" t="s">
        <v>644</v>
      </c>
      <c r="M55" s="445"/>
      <c r="N55" s="445"/>
      <c r="O55" s="445"/>
    </row>
    <row r="56" ht="15" customHeight="1" spans="1:16">
      <c r="A56" s="292" t="s">
        <v>760</v>
      </c>
      <c r="B56" s="302" t="s">
        <v>761</v>
      </c>
      <c r="C56" s="302" t="s">
        <v>762</v>
      </c>
      <c r="D56" s="302" t="s">
        <v>761</v>
      </c>
      <c r="E56" s="302" t="s">
        <v>761</v>
      </c>
      <c r="F56" s="295"/>
      <c r="G56" s="296">
        <v>45550</v>
      </c>
      <c r="H56" s="437">
        <f>G56+6</f>
        <v>45556</v>
      </c>
      <c r="I56" s="298" t="s">
        <v>648</v>
      </c>
      <c r="J56" s="446">
        <f t="shared" ref="J56:J60" si="18">G56-3+TIME(16,0,0)</f>
        <v>45547.6666666667</v>
      </c>
      <c r="M56" s="206"/>
      <c r="P56" s="8"/>
    </row>
    <row r="57" ht="15" customHeight="1" spans="1:16">
      <c r="A57" s="292" t="s">
        <v>763</v>
      </c>
      <c r="B57" s="438" t="s">
        <v>764</v>
      </c>
      <c r="C57" s="438" t="s">
        <v>765</v>
      </c>
      <c r="D57" s="438" t="s">
        <v>764</v>
      </c>
      <c r="E57" s="438" t="s">
        <v>764</v>
      </c>
      <c r="F57" s="295"/>
      <c r="G57" s="296">
        <f>G56+7</f>
        <v>45557</v>
      </c>
      <c r="H57" s="437">
        <f t="shared" ref="H57:H60" si="19">G57+6</f>
        <v>45563</v>
      </c>
      <c r="I57" s="298" t="s">
        <v>648</v>
      </c>
      <c r="J57" s="446">
        <f t="shared" si="18"/>
        <v>45554.6666666667</v>
      </c>
      <c r="M57" s="206"/>
      <c r="P57" s="8"/>
    </row>
    <row r="58" ht="15" customHeight="1" spans="1:16">
      <c r="A58" s="292" t="s">
        <v>766</v>
      </c>
      <c r="B58" s="302" t="s">
        <v>767</v>
      </c>
      <c r="C58" s="438" t="s">
        <v>768</v>
      </c>
      <c r="D58" s="438" t="s">
        <v>767</v>
      </c>
      <c r="E58" s="302" t="s">
        <v>767</v>
      </c>
      <c r="F58" s="295"/>
      <c r="G58" s="296">
        <f t="shared" ref="G58:G60" si="20">G57+7</f>
        <v>45564</v>
      </c>
      <c r="H58" s="437">
        <f t="shared" si="19"/>
        <v>45570</v>
      </c>
      <c r="I58" s="298" t="s">
        <v>648</v>
      </c>
      <c r="J58" s="446">
        <f t="shared" si="18"/>
        <v>45561.6666666667</v>
      </c>
      <c r="M58" s="206"/>
      <c r="P58" s="8"/>
    </row>
    <row r="59" ht="15" customHeight="1" spans="1:16">
      <c r="A59" s="292" t="s">
        <v>769</v>
      </c>
      <c r="B59" s="302" t="s">
        <v>770</v>
      </c>
      <c r="C59" s="438" t="s">
        <v>771</v>
      </c>
      <c r="D59" s="438" t="s">
        <v>770</v>
      </c>
      <c r="E59" s="302" t="s">
        <v>770</v>
      </c>
      <c r="F59" s="295"/>
      <c r="G59" s="296">
        <f t="shared" si="20"/>
        <v>45571</v>
      </c>
      <c r="H59" s="437">
        <f t="shared" si="19"/>
        <v>45577</v>
      </c>
      <c r="I59" s="298" t="s">
        <v>648</v>
      </c>
      <c r="J59" s="446">
        <f t="shared" si="18"/>
        <v>45568.6666666667</v>
      </c>
      <c r="M59" s="206"/>
      <c r="P59" s="8"/>
    </row>
    <row r="60" ht="15" customHeight="1" spans="1:16">
      <c r="A60" s="292" t="s">
        <v>760</v>
      </c>
      <c r="B60" s="438" t="s">
        <v>772</v>
      </c>
      <c r="C60" s="438" t="s">
        <v>762</v>
      </c>
      <c r="D60" s="438" t="s">
        <v>772</v>
      </c>
      <c r="E60" s="438" t="s">
        <v>772</v>
      </c>
      <c r="F60" s="295"/>
      <c r="G60" s="296">
        <f t="shared" si="20"/>
        <v>45578</v>
      </c>
      <c r="H60" s="437">
        <f t="shared" si="19"/>
        <v>45584</v>
      </c>
      <c r="I60" s="298" t="s">
        <v>648</v>
      </c>
      <c r="J60" s="446">
        <f t="shared" si="18"/>
        <v>45575.6666666667</v>
      </c>
      <c r="M60" s="206"/>
      <c r="P60" s="8"/>
    </row>
    <row r="61" spans="1:15">
      <c r="A61" s="46" t="s">
        <v>681</v>
      </c>
      <c r="B61" s="410"/>
      <c r="C61" s="410"/>
      <c r="D61" s="410"/>
      <c r="E61" s="410"/>
      <c r="F61" s="176"/>
      <c r="G61" s="439"/>
      <c r="H61" s="440"/>
      <c r="I61" s="4"/>
      <c r="J61" s="434"/>
      <c r="K61" s="434"/>
      <c r="L61" s="4"/>
      <c r="M61" s="4"/>
      <c r="N61" s="439"/>
      <c r="O61" s="176"/>
    </row>
    <row r="62" spans="1:15">
      <c r="A62" s="46"/>
      <c r="B62" s="410"/>
      <c r="C62" s="410"/>
      <c r="D62" s="410"/>
      <c r="E62" s="410"/>
      <c r="F62" s="176"/>
      <c r="G62" s="439"/>
      <c r="H62" s="440"/>
      <c r="I62" s="4"/>
      <c r="J62" s="434"/>
      <c r="K62" s="434"/>
      <c r="L62" s="4"/>
      <c r="M62" s="4"/>
      <c r="N62" s="439"/>
      <c r="O62" s="176"/>
    </row>
    <row r="63" hidden="1" spans="1:15">
      <c r="A63" s="409" t="s">
        <v>773</v>
      </c>
      <c r="B63" s="410"/>
      <c r="C63" s="410"/>
      <c r="D63" s="410"/>
      <c r="E63" s="410"/>
      <c r="F63" s="427"/>
      <c r="G63" s="176"/>
      <c r="H63" s="4"/>
      <c r="I63" s="4"/>
      <c r="J63" s="434"/>
      <c r="K63" s="434"/>
      <c r="L63" s="4"/>
      <c r="M63" s="4"/>
      <c r="N63" s="439"/>
      <c r="O63" s="411"/>
    </row>
    <row r="64" s="405" customFormat="1" ht="15" hidden="1" customHeight="1" spans="1:16">
      <c r="A64" s="441" t="s">
        <v>638</v>
      </c>
      <c r="B64" s="442" t="s">
        <v>521</v>
      </c>
      <c r="C64" s="442" t="s">
        <v>639</v>
      </c>
      <c r="D64" s="442" t="s">
        <v>640</v>
      </c>
      <c r="E64" s="442" t="s">
        <v>8</v>
      </c>
      <c r="F64" s="441" t="s">
        <v>129</v>
      </c>
      <c r="G64" s="443" t="s">
        <v>11</v>
      </c>
      <c r="H64" s="441" t="s">
        <v>774</v>
      </c>
      <c r="I64" s="441" t="s">
        <v>775</v>
      </c>
      <c r="J64" s="441" t="s">
        <v>4</v>
      </c>
      <c r="K64" s="311" t="s">
        <v>644</v>
      </c>
      <c r="N64" s="451"/>
      <c r="O64" s="451"/>
      <c r="P64" s="451"/>
    </row>
    <row r="65" ht="15" hidden="1" customHeight="1" spans="1:11">
      <c r="A65" s="292" t="s">
        <v>680</v>
      </c>
      <c r="B65" s="302"/>
      <c r="C65" s="302"/>
      <c r="D65" s="302"/>
      <c r="E65" s="302"/>
      <c r="F65" s="453"/>
      <c r="G65" s="296">
        <v>45232</v>
      </c>
      <c r="H65" s="296">
        <f t="shared" ref="H65:H69" si="21">G65+7</f>
        <v>45239</v>
      </c>
      <c r="I65" s="296">
        <f>H65+1</f>
        <v>45240</v>
      </c>
      <c r="J65" s="298"/>
      <c r="K65" s="446">
        <f>G65-3+TIME(16,0,0)</f>
        <v>45229.6666666667</v>
      </c>
    </row>
    <row r="66" ht="15" hidden="1" customHeight="1" spans="1:11">
      <c r="A66" s="292" t="s">
        <v>680</v>
      </c>
      <c r="B66" s="302"/>
      <c r="C66" s="302"/>
      <c r="D66" s="302"/>
      <c r="E66" s="302"/>
      <c r="F66" s="453"/>
      <c r="G66" s="296">
        <f>G65+7</f>
        <v>45239</v>
      </c>
      <c r="H66" s="296">
        <f t="shared" si="21"/>
        <v>45246</v>
      </c>
      <c r="I66" s="296">
        <f t="shared" ref="I66:I69" si="22">H66+1</f>
        <v>45247</v>
      </c>
      <c r="J66" s="298"/>
      <c r="K66" s="446">
        <f>G66-3+TIME(16,0,0)</f>
        <v>45236.6666666667</v>
      </c>
    </row>
    <row r="67" ht="15" hidden="1" customHeight="1" spans="1:11">
      <c r="A67" s="292" t="s">
        <v>680</v>
      </c>
      <c r="B67" s="302"/>
      <c r="C67" s="302"/>
      <c r="D67" s="302"/>
      <c r="E67" s="302"/>
      <c r="F67" s="453"/>
      <c r="G67" s="296">
        <f t="shared" ref="G67:G69" si="23">G66+7</f>
        <v>45246</v>
      </c>
      <c r="H67" s="296">
        <f t="shared" si="21"/>
        <v>45253</v>
      </c>
      <c r="I67" s="296">
        <f t="shared" si="22"/>
        <v>45254</v>
      </c>
      <c r="J67" s="298"/>
      <c r="K67" s="446">
        <f>G67-3+TIME(16,0,0)</f>
        <v>45243.6666666667</v>
      </c>
    </row>
    <row r="68" ht="15" hidden="1" customHeight="1" spans="1:11">
      <c r="A68" s="292" t="s">
        <v>680</v>
      </c>
      <c r="B68" s="302"/>
      <c r="C68" s="302"/>
      <c r="D68" s="302"/>
      <c r="E68" s="302"/>
      <c r="F68" s="454"/>
      <c r="G68" s="296">
        <f t="shared" si="23"/>
        <v>45253</v>
      </c>
      <c r="H68" s="296">
        <f t="shared" si="21"/>
        <v>45260</v>
      </c>
      <c r="I68" s="296">
        <f t="shared" si="22"/>
        <v>45261</v>
      </c>
      <c r="J68" s="298"/>
      <c r="K68" s="446">
        <f>G68-3+TIME(16,0,0)</f>
        <v>45250.6666666667</v>
      </c>
    </row>
    <row r="69" ht="15" hidden="1" customHeight="1" spans="1:11">
      <c r="A69" s="292" t="s">
        <v>680</v>
      </c>
      <c r="B69" s="302"/>
      <c r="C69" s="302"/>
      <c r="D69" s="302"/>
      <c r="E69" s="302"/>
      <c r="F69" s="454"/>
      <c r="G69" s="296">
        <f t="shared" si="23"/>
        <v>45260</v>
      </c>
      <c r="H69" s="296">
        <f t="shared" si="21"/>
        <v>45267</v>
      </c>
      <c r="I69" s="296">
        <f t="shared" si="22"/>
        <v>45268</v>
      </c>
      <c r="J69" s="298"/>
      <c r="K69" s="446">
        <f>G69-3+TIME(16,0,0)</f>
        <v>45257.6666666667</v>
      </c>
    </row>
    <row r="70" hidden="1" spans="1:14">
      <c r="A70" s="413"/>
      <c r="B70" s="410"/>
      <c r="C70" s="410"/>
      <c r="D70" s="410"/>
      <c r="E70" s="410"/>
      <c r="F70" s="455"/>
      <c r="G70" s="291"/>
      <c r="H70" s="412"/>
      <c r="I70" s="291"/>
      <c r="J70" s="439"/>
      <c r="K70" s="4"/>
      <c r="L70" s="412"/>
      <c r="M70" s="4"/>
      <c r="N70" s="411"/>
    </row>
    <row r="71" s="4" customFormat="1" ht="15" hidden="1" customHeight="1" spans="1:16">
      <c r="A71" s="46" t="s">
        <v>776</v>
      </c>
      <c r="B71" s="410"/>
      <c r="C71" s="456"/>
      <c r="D71" s="456"/>
      <c r="E71" s="456"/>
      <c r="F71" s="457"/>
      <c r="G71" s="458"/>
      <c r="H71" s="459"/>
      <c r="I71" s="459"/>
      <c r="J71" s="481"/>
      <c r="K71" s="481"/>
      <c r="M71" s="412"/>
      <c r="N71" s="176"/>
      <c r="O71" s="439"/>
      <c r="P71" s="176"/>
    </row>
    <row r="72" s="405" customFormat="1" ht="15" hidden="1" customHeight="1" spans="1:14">
      <c r="A72" s="441" t="s">
        <v>638</v>
      </c>
      <c r="B72" s="442" t="s">
        <v>521</v>
      </c>
      <c r="C72" s="442" t="s">
        <v>639</v>
      </c>
      <c r="D72" s="442" t="s">
        <v>640</v>
      </c>
      <c r="E72" s="442" t="s">
        <v>8</v>
      </c>
      <c r="F72" s="441" t="s">
        <v>39</v>
      </c>
      <c r="G72" s="443" t="s">
        <v>11</v>
      </c>
      <c r="H72" s="441" t="s">
        <v>777</v>
      </c>
      <c r="I72" s="443" t="s">
        <v>778</v>
      </c>
      <c r="J72" s="441" t="s">
        <v>4</v>
      </c>
      <c r="K72" s="311" t="s">
        <v>644</v>
      </c>
      <c r="L72" s="482"/>
      <c r="M72" s="451"/>
      <c r="N72" s="451"/>
    </row>
    <row r="73" ht="15" hidden="1" customHeight="1" spans="1:16">
      <c r="A73" s="292"/>
      <c r="B73" s="425"/>
      <c r="C73" s="302"/>
      <c r="D73" s="302"/>
      <c r="E73" s="425"/>
      <c r="F73" s="454"/>
      <c r="G73" s="296">
        <v>44835</v>
      </c>
      <c r="H73" s="296">
        <f t="shared" ref="H73:H77" si="24">G73+6</f>
        <v>44841</v>
      </c>
      <c r="I73" s="296">
        <f>H73+2</f>
        <v>44843</v>
      </c>
      <c r="J73" s="298"/>
      <c r="K73" s="446">
        <f t="shared" ref="K73:K77" si="25">G73-3+TIME(16,0,0)</f>
        <v>44832.6666666667</v>
      </c>
      <c r="M73" s="206"/>
      <c r="P73" s="8"/>
    </row>
    <row r="74" ht="15" hidden="1" customHeight="1" spans="1:16">
      <c r="A74" s="292"/>
      <c r="B74" s="302"/>
      <c r="C74" s="302"/>
      <c r="D74" s="302"/>
      <c r="E74" s="302"/>
      <c r="F74" s="453"/>
      <c r="G74" s="296">
        <f>G73+7</f>
        <v>44842</v>
      </c>
      <c r="H74" s="296">
        <f t="shared" si="24"/>
        <v>44848</v>
      </c>
      <c r="I74" s="296">
        <f>H74+2</f>
        <v>44850</v>
      </c>
      <c r="J74" s="298"/>
      <c r="K74" s="446">
        <f t="shared" si="25"/>
        <v>44839.6666666667</v>
      </c>
      <c r="M74" s="206"/>
      <c r="P74" s="8"/>
    </row>
    <row r="75" ht="15" hidden="1" customHeight="1" spans="1:16">
      <c r="A75" s="292"/>
      <c r="B75" s="425"/>
      <c r="C75" s="302"/>
      <c r="D75" s="302"/>
      <c r="E75" s="425"/>
      <c r="F75" s="454"/>
      <c r="G75" s="296">
        <f t="shared" ref="G75:G77" si="26">G74+7</f>
        <v>44849</v>
      </c>
      <c r="H75" s="296">
        <f t="shared" si="24"/>
        <v>44855</v>
      </c>
      <c r="I75" s="296">
        <f>H75+2</f>
        <v>44857</v>
      </c>
      <c r="J75" s="298"/>
      <c r="K75" s="446">
        <f t="shared" si="25"/>
        <v>44846.6666666667</v>
      </c>
      <c r="M75" s="206"/>
      <c r="P75" s="8"/>
    </row>
    <row r="76" ht="15" hidden="1" customHeight="1" spans="1:16">
      <c r="A76" s="292"/>
      <c r="B76" s="425"/>
      <c r="C76" s="302"/>
      <c r="D76" s="302"/>
      <c r="E76" s="425"/>
      <c r="F76" s="454"/>
      <c r="G76" s="296">
        <f t="shared" si="26"/>
        <v>44856</v>
      </c>
      <c r="H76" s="296">
        <f t="shared" si="24"/>
        <v>44862</v>
      </c>
      <c r="I76" s="296">
        <f t="shared" ref="I76:I77" si="27">H76+2</f>
        <v>44864</v>
      </c>
      <c r="J76" s="298"/>
      <c r="K76" s="446">
        <f t="shared" si="25"/>
        <v>44853.6666666667</v>
      </c>
      <c r="M76" s="206"/>
      <c r="P76" s="8"/>
    </row>
    <row r="77" ht="15" hidden="1" customHeight="1" spans="1:16">
      <c r="A77" s="292"/>
      <c r="B77" s="425"/>
      <c r="C77" s="302"/>
      <c r="D77" s="302"/>
      <c r="E77" s="425"/>
      <c r="F77" s="453"/>
      <c r="G77" s="296">
        <f t="shared" si="26"/>
        <v>44863</v>
      </c>
      <c r="H77" s="296">
        <f t="shared" si="24"/>
        <v>44869</v>
      </c>
      <c r="I77" s="296">
        <f t="shared" si="27"/>
        <v>44871</v>
      </c>
      <c r="J77" s="298"/>
      <c r="K77" s="446">
        <f t="shared" si="25"/>
        <v>44860.6666666667</v>
      </c>
      <c r="M77" s="206"/>
      <c r="P77" s="8"/>
    </row>
    <row r="78" hidden="1" spans="1:14">
      <c r="A78" s="46"/>
      <c r="B78" s="410"/>
      <c r="C78" s="410"/>
      <c r="D78" s="410"/>
      <c r="E78" s="410"/>
      <c r="F78" s="176"/>
      <c r="G78" s="439"/>
      <c r="H78" s="440"/>
      <c r="I78" s="440"/>
      <c r="J78" s="440"/>
      <c r="K78" s="4"/>
      <c r="L78" s="4"/>
      <c r="M78" s="4"/>
      <c r="N78" s="439"/>
    </row>
    <row r="79" hidden="1" spans="1:13">
      <c r="A79" s="409" t="s">
        <v>779</v>
      </c>
      <c r="B79" s="445"/>
      <c r="C79" s="445"/>
      <c r="D79" s="445"/>
      <c r="E79" s="445"/>
      <c r="F79" s="445"/>
      <c r="G79" s="445"/>
      <c r="H79" s="445"/>
      <c r="I79" s="445"/>
      <c r="J79" s="445"/>
      <c r="K79" s="445"/>
      <c r="L79" s="445"/>
      <c r="M79" s="417"/>
    </row>
    <row r="80" s="404" customFormat="1" ht="15" hidden="1" customHeight="1" spans="1:14">
      <c r="A80" s="311" t="s">
        <v>638</v>
      </c>
      <c r="B80" s="312" t="s">
        <v>521</v>
      </c>
      <c r="C80" s="312" t="s">
        <v>639</v>
      </c>
      <c r="D80" s="312" t="s">
        <v>640</v>
      </c>
      <c r="E80" s="312" t="s">
        <v>8</v>
      </c>
      <c r="F80" s="311" t="s">
        <v>170</v>
      </c>
      <c r="G80" s="313" t="s">
        <v>11</v>
      </c>
      <c r="H80" s="311" t="s">
        <v>642</v>
      </c>
      <c r="I80" s="311" t="s">
        <v>643</v>
      </c>
      <c r="J80" s="311" t="s">
        <v>4</v>
      </c>
      <c r="K80" s="311" t="s">
        <v>644</v>
      </c>
      <c r="L80" s="445"/>
      <c r="M80" s="445"/>
      <c r="N80" s="445"/>
    </row>
    <row r="81" s="406" customFormat="1" ht="15" hidden="1" customHeight="1" spans="1:14">
      <c r="A81" s="292" t="s">
        <v>680</v>
      </c>
      <c r="B81" s="302"/>
      <c r="C81" s="302"/>
      <c r="D81" s="302"/>
      <c r="E81" s="302"/>
      <c r="F81" s="295"/>
      <c r="G81" s="296">
        <v>45233</v>
      </c>
      <c r="H81" s="296">
        <f>G81+8</f>
        <v>45241</v>
      </c>
      <c r="I81" s="296">
        <f>G81+10</f>
        <v>45243</v>
      </c>
      <c r="J81" s="483" t="s">
        <v>725</v>
      </c>
      <c r="K81" s="446">
        <f>G81-3+TIME(16,0,0)</f>
        <v>45230.6666666667</v>
      </c>
      <c r="L81" s="484"/>
      <c r="M81" s="484"/>
      <c r="N81" s="484"/>
    </row>
    <row r="82" ht="15" hidden="1" customHeight="1" spans="1:16">
      <c r="A82" s="292" t="s">
        <v>680</v>
      </c>
      <c r="B82" s="302"/>
      <c r="C82" s="302"/>
      <c r="D82" s="302"/>
      <c r="E82" s="302"/>
      <c r="F82" s="295"/>
      <c r="G82" s="296">
        <f>G81+7</f>
        <v>45240</v>
      </c>
      <c r="H82" s="296">
        <f>G82+8</f>
        <v>45248</v>
      </c>
      <c r="I82" s="296">
        <f>G82+10</f>
        <v>45250</v>
      </c>
      <c r="J82" s="483" t="s">
        <v>725</v>
      </c>
      <c r="K82" s="446">
        <f t="shared" ref="K82:K85" si="28">G82-3+TIME(16,0,0)</f>
        <v>45237.6666666667</v>
      </c>
      <c r="L82" s="206"/>
      <c r="M82" s="206"/>
      <c r="O82" s="8"/>
      <c r="P82" s="8"/>
    </row>
    <row r="83" ht="15" hidden="1" customHeight="1" spans="1:16">
      <c r="A83" s="292" t="s">
        <v>680</v>
      </c>
      <c r="B83" s="302"/>
      <c r="C83" s="302"/>
      <c r="D83" s="302"/>
      <c r="E83" s="302"/>
      <c r="F83" s="295"/>
      <c r="G83" s="296">
        <f t="shared" ref="G83:G85" si="29">G82+7</f>
        <v>45247</v>
      </c>
      <c r="H83" s="296">
        <f t="shared" ref="H83:H85" si="30">G83+8</f>
        <v>45255</v>
      </c>
      <c r="I83" s="296">
        <f t="shared" ref="I83:I85" si="31">G83+10</f>
        <v>45257</v>
      </c>
      <c r="J83" s="483" t="s">
        <v>725</v>
      </c>
      <c r="K83" s="446">
        <f t="shared" si="28"/>
        <v>45244.6666666667</v>
      </c>
      <c r="L83" s="206"/>
      <c r="M83" s="206"/>
      <c r="O83" s="8"/>
      <c r="P83" s="8"/>
    </row>
    <row r="84" ht="15" hidden="1" customHeight="1" spans="1:16">
      <c r="A84" s="292" t="s">
        <v>680</v>
      </c>
      <c r="B84" s="298"/>
      <c r="C84" s="298"/>
      <c r="D84" s="298"/>
      <c r="E84" s="298"/>
      <c r="F84" s="298"/>
      <c r="G84" s="296">
        <f t="shared" si="29"/>
        <v>45254</v>
      </c>
      <c r="H84" s="296">
        <f t="shared" si="30"/>
        <v>45262</v>
      </c>
      <c r="I84" s="296">
        <f t="shared" si="31"/>
        <v>45264</v>
      </c>
      <c r="J84" s="483" t="s">
        <v>725</v>
      </c>
      <c r="K84" s="446">
        <f t="shared" si="28"/>
        <v>45251.6666666667</v>
      </c>
      <c r="L84" s="206"/>
      <c r="M84" s="206"/>
      <c r="O84" s="8"/>
      <c r="P84" s="8"/>
    </row>
    <row r="85" ht="16.5" hidden="1" customHeight="1" spans="1:16">
      <c r="A85" s="292" t="s">
        <v>680</v>
      </c>
      <c r="B85" s="302"/>
      <c r="C85" s="302"/>
      <c r="D85" s="302"/>
      <c r="E85" s="302"/>
      <c r="F85" s="298"/>
      <c r="G85" s="296">
        <f t="shared" si="29"/>
        <v>45261</v>
      </c>
      <c r="H85" s="296">
        <f t="shared" si="30"/>
        <v>45269</v>
      </c>
      <c r="I85" s="296">
        <f t="shared" si="31"/>
        <v>45271</v>
      </c>
      <c r="J85" s="483" t="s">
        <v>725</v>
      </c>
      <c r="K85" s="446">
        <f t="shared" si="28"/>
        <v>45258.6666666667</v>
      </c>
      <c r="L85" s="206"/>
      <c r="M85" s="206"/>
      <c r="O85" s="8"/>
      <c r="P85" s="8"/>
    </row>
    <row r="86" hidden="1" spans="1:16">
      <c r="A86" s="46" t="s">
        <v>681</v>
      </c>
      <c r="B86" s="410"/>
      <c r="C86" s="410"/>
      <c r="D86" s="410"/>
      <c r="E86" s="410"/>
      <c r="F86" s="411"/>
      <c r="G86" s="291"/>
      <c r="H86" s="412"/>
      <c r="I86" s="412"/>
      <c r="J86" s="412"/>
      <c r="K86" s="412"/>
      <c r="L86" s="434"/>
      <c r="M86" s="434"/>
      <c r="N86" s="176"/>
      <c r="O86" s="439"/>
      <c r="P86" s="485"/>
    </row>
    <row r="87" spans="1:15">
      <c r="A87" s="4"/>
      <c r="B87" s="410"/>
      <c r="C87" s="410"/>
      <c r="D87" s="410"/>
      <c r="E87" s="410"/>
      <c r="F87" s="411"/>
      <c r="G87" s="291"/>
      <c r="H87" s="412"/>
      <c r="I87" s="412"/>
      <c r="J87" s="412"/>
      <c r="K87" s="412"/>
      <c r="L87" s="434"/>
      <c r="M87" s="434"/>
      <c r="N87" s="176"/>
      <c r="O87" s="439"/>
    </row>
    <row r="88" spans="1:13">
      <c r="A88" s="409" t="s">
        <v>780</v>
      </c>
      <c r="B88" s="415"/>
      <c r="C88" s="415"/>
      <c r="D88" s="415"/>
      <c r="E88" s="415"/>
      <c r="F88" s="416"/>
      <c r="G88" s="278"/>
      <c r="H88" s="417"/>
      <c r="I88" s="417"/>
      <c r="J88" s="417"/>
      <c r="K88" s="417"/>
      <c r="L88" s="417"/>
      <c r="M88" s="417"/>
    </row>
    <row r="89" s="404" customFormat="1" ht="15" customHeight="1" spans="1:15">
      <c r="A89" s="311" t="s">
        <v>638</v>
      </c>
      <c r="B89" s="312" t="s">
        <v>521</v>
      </c>
      <c r="C89" s="312" t="s">
        <v>639</v>
      </c>
      <c r="D89" s="312" t="s">
        <v>640</v>
      </c>
      <c r="E89" s="312" t="s">
        <v>8</v>
      </c>
      <c r="F89" s="436" t="s">
        <v>129</v>
      </c>
      <c r="G89" s="313" t="s">
        <v>11</v>
      </c>
      <c r="H89" s="311" t="s">
        <v>781</v>
      </c>
      <c r="I89" s="311" t="s">
        <v>782</v>
      </c>
      <c r="J89" s="311" t="s">
        <v>720</v>
      </c>
      <c r="K89" s="436" t="s">
        <v>4</v>
      </c>
      <c r="L89" s="311" t="s">
        <v>644</v>
      </c>
      <c r="M89" s="445"/>
      <c r="N89" s="445"/>
      <c r="O89" s="445"/>
    </row>
    <row r="90" ht="15" customHeight="1" spans="1:16">
      <c r="A90" s="292" t="s">
        <v>783</v>
      </c>
      <c r="B90" s="302" t="s">
        <v>653</v>
      </c>
      <c r="C90" s="302" t="s">
        <v>784</v>
      </c>
      <c r="D90" s="425" t="s">
        <v>653</v>
      </c>
      <c r="E90" s="302" t="s">
        <v>653</v>
      </c>
      <c r="F90" s="298"/>
      <c r="G90" s="437">
        <v>45540</v>
      </c>
      <c r="H90" s="437">
        <f>G90+8</f>
        <v>45548</v>
      </c>
      <c r="I90" s="437" t="s">
        <v>401</v>
      </c>
      <c r="J90" s="437">
        <f>G90+11</f>
        <v>45551</v>
      </c>
      <c r="K90" s="298" t="s">
        <v>648</v>
      </c>
      <c r="L90" s="446">
        <f>G90-3+TIME(16,0,0)</f>
        <v>45537.6666666667</v>
      </c>
      <c r="M90" s="206"/>
      <c r="P90" s="8"/>
    </row>
    <row r="91" ht="15" customHeight="1" spans="1:16">
      <c r="A91" s="292" t="s">
        <v>785</v>
      </c>
      <c r="B91" s="460" t="s">
        <v>786</v>
      </c>
      <c r="C91" s="302" t="s">
        <v>787</v>
      </c>
      <c r="D91" s="425" t="s">
        <v>786</v>
      </c>
      <c r="E91" s="302" t="s">
        <v>786</v>
      </c>
      <c r="F91" s="298"/>
      <c r="G91" s="437">
        <f>G90+7</f>
        <v>45547</v>
      </c>
      <c r="H91" s="437">
        <f>G91+8</f>
        <v>45555</v>
      </c>
      <c r="I91" s="437">
        <f t="shared" ref="I91:I94" si="32">H91+1</f>
        <v>45556</v>
      </c>
      <c r="J91" s="437">
        <f>G91+11</f>
        <v>45558</v>
      </c>
      <c r="K91" s="298" t="s">
        <v>648</v>
      </c>
      <c r="L91" s="446">
        <f>G91-3+TIME(16,0,0)</f>
        <v>45544.6666666667</v>
      </c>
      <c r="M91" s="206"/>
      <c r="P91" s="8"/>
    </row>
    <row r="92" ht="15" customHeight="1" spans="1:16">
      <c r="A92" s="292" t="s">
        <v>788</v>
      </c>
      <c r="B92" s="302" t="s">
        <v>789</v>
      </c>
      <c r="C92" s="302" t="s">
        <v>790</v>
      </c>
      <c r="D92" s="425" t="s">
        <v>791</v>
      </c>
      <c r="E92" s="302" t="s">
        <v>789</v>
      </c>
      <c r="F92" s="298"/>
      <c r="G92" s="437">
        <f t="shared" ref="G92:G94" si="33">G91+7</f>
        <v>45554</v>
      </c>
      <c r="H92" s="437">
        <f>G92+8</f>
        <v>45562</v>
      </c>
      <c r="I92" s="437" t="s">
        <v>401</v>
      </c>
      <c r="J92" s="437">
        <f>J91+7</f>
        <v>45565</v>
      </c>
      <c r="K92" s="298" t="s">
        <v>792</v>
      </c>
      <c r="L92" s="446">
        <f>G92-3+TIME(16,0,0)</f>
        <v>45551.6666666667</v>
      </c>
      <c r="M92" s="206"/>
      <c r="P92" s="8"/>
    </row>
    <row r="93" ht="15" customHeight="1" spans="1:16">
      <c r="A93" s="292" t="s">
        <v>783</v>
      </c>
      <c r="B93" s="302" t="s">
        <v>793</v>
      </c>
      <c r="C93" s="302" t="s">
        <v>784</v>
      </c>
      <c r="D93" s="425" t="s">
        <v>793</v>
      </c>
      <c r="E93" s="302" t="s">
        <v>793</v>
      </c>
      <c r="F93" s="298"/>
      <c r="G93" s="437">
        <f t="shared" si="33"/>
        <v>45561</v>
      </c>
      <c r="H93" s="437">
        <f>G93+8</f>
        <v>45569</v>
      </c>
      <c r="I93" s="437" t="s">
        <v>401</v>
      </c>
      <c r="J93" s="437">
        <f>J92+7</f>
        <v>45572</v>
      </c>
      <c r="K93" s="298" t="s">
        <v>648</v>
      </c>
      <c r="L93" s="446">
        <f>G93-3+TIME(16,0,0)</f>
        <v>45558.6666666667</v>
      </c>
      <c r="M93" s="206"/>
      <c r="P93" s="8"/>
    </row>
    <row r="94" ht="15" customHeight="1" spans="1:16">
      <c r="A94" s="292" t="s">
        <v>785</v>
      </c>
      <c r="B94" s="425" t="s">
        <v>794</v>
      </c>
      <c r="C94" s="302" t="s">
        <v>787</v>
      </c>
      <c r="D94" s="425" t="s">
        <v>794</v>
      </c>
      <c r="E94" s="425" t="s">
        <v>794</v>
      </c>
      <c r="F94" s="298"/>
      <c r="G94" s="437">
        <f t="shared" si="33"/>
        <v>45568</v>
      </c>
      <c r="H94" s="437">
        <f>G94+8</f>
        <v>45576</v>
      </c>
      <c r="I94" s="437">
        <f t="shared" si="32"/>
        <v>45577</v>
      </c>
      <c r="J94" s="437">
        <f t="shared" ref="J94" si="34">I94+2</f>
        <v>45579</v>
      </c>
      <c r="K94" s="298" t="s">
        <v>648</v>
      </c>
      <c r="L94" s="446">
        <f>G94-3+TIME(16,0,0)</f>
        <v>45565.6666666667</v>
      </c>
      <c r="M94" s="206"/>
      <c r="P94" s="8"/>
    </row>
    <row r="95" spans="1:13">
      <c r="A95" s="46" t="s">
        <v>681</v>
      </c>
      <c r="B95" s="461"/>
      <c r="C95" s="461"/>
      <c r="D95" s="461"/>
      <c r="E95" s="461"/>
      <c r="F95" s="411"/>
      <c r="G95" s="291"/>
      <c r="H95" s="412"/>
      <c r="I95" s="412"/>
      <c r="J95" s="434"/>
      <c r="K95" s="434"/>
      <c r="L95" s="417"/>
      <c r="M95" s="417"/>
    </row>
    <row r="96" spans="1:13">
      <c r="A96" s="46"/>
      <c r="B96" s="461"/>
      <c r="C96" s="461"/>
      <c r="D96" s="461"/>
      <c r="E96" s="461"/>
      <c r="F96" s="411"/>
      <c r="G96" s="291"/>
      <c r="H96" s="412"/>
      <c r="I96" s="412"/>
      <c r="J96" s="434"/>
      <c r="K96" s="434"/>
      <c r="L96" s="417"/>
      <c r="M96" s="417"/>
    </row>
    <row r="97" hidden="1" spans="1:14">
      <c r="A97" s="409" t="s">
        <v>795</v>
      </c>
      <c r="B97" s="461"/>
      <c r="C97" s="461"/>
      <c r="D97" s="461"/>
      <c r="E97" s="461"/>
      <c r="F97" s="411"/>
      <c r="G97" s="291"/>
      <c r="H97" s="412"/>
      <c r="I97" s="434"/>
      <c r="J97" s="434"/>
      <c r="K97" s="434"/>
      <c r="L97" s="417"/>
      <c r="M97" s="417"/>
      <c r="N97" s="278"/>
    </row>
    <row r="98" s="405" customFormat="1" ht="15" hidden="1" customHeight="1" spans="1:14">
      <c r="A98" s="441" t="s">
        <v>638</v>
      </c>
      <c r="B98" s="442" t="s">
        <v>521</v>
      </c>
      <c r="C98" s="442" t="s">
        <v>639</v>
      </c>
      <c r="D98" s="442" t="s">
        <v>640</v>
      </c>
      <c r="E98" s="442" t="s">
        <v>8</v>
      </c>
      <c r="F98" s="441" t="s">
        <v>7</v>
      </c>
      <c r="G98" s="443" t="s">
        <v>11</v>
      </c>
      <c r="H98" s="441" t="s">
        <v>796</v>
      </c>
      <c r="I98" s="441" t="s">
        <v>797</v>
      </c>
      <c r="J98" s="441" t="s">
        <v>798</v>
      </c>
      <c r="K98" s="441" t="s">
        <v>4</v>
      </c>
      <c r="L98" s="311" t="s">
        <v>644</v>
      </c>
      <c r="M98" s="451"/>
      <c r="N98" s="451"/>
    </row>
    <row r="99" ht="15" hidden="1" customHeight="1" spans="1:16">
      <c r="A99" s="292" t="s">
        <v>680</v>
      </c>
      <c r="B99" s="302"/>
      <c r="C99" s="302"/>
      <c r="D99" s="302"/>
      <c r="E99" s="302"/>
      <c r="F99" s="462"/>
      <c r="G99" s="296">
        <v>44931</v>
      </c>
      <c r="H99" s="296">
        <f>G99+7</f>
        <v>44938</v>
      </c>
      <c r="I99" s="296">
        <f>H99+1</f>
        <v>44939</v>
      </c>
      <c r="J99" s="296">
        <f t="shared" ref="J99:J100" si="35">I99+1</f>
        <v>44940</v>
      </c>
      <c r="K99" s="298" t="s">
        <v>648</v>
      </c>
      <c r="L99" s="446">
        <f>G99-3+TIME(16,0,0)</f>
        <v>44928.6666666667</v>
      </c>
      <c r="M99" s="206"/>
      <c r="O99" s="8"/>
      <c r="P99" s="8"/>
    </row>
    <row r="100" ht="15" hidden="1" customHeight="1" spans="1:16">
      <c r="A100" s="292" t="s">
        <v>680</v>
      </c>
      <c r="B100" s="306"/>
      <c r="C100" s="302"/>
      <c r="D100" s="306"/>
      <c r="E100" s="306"/>
      <c r="F100" s="462"/>
      <c r="G100" s="296">
        <f>G99+7</f>
        <v>44938</v>
      </c>
      <c r="H100" s="296">
        <f>G100+7</f>
        <v>44945</v>
      </c>
      <c r="I100" s="296">
        <f t="shared" ref="I100:J103" si="36">H100+1</f>
        <v>44946</v>
      </c>
      <c r="J100" s="296">
        <f t="shared" si="35"/>
        <v>44947</v>
      </c>
      <c r="K100" s="298" t="s">
        <v>648</v>
      </c>
      <c r="L100" s="446">
        <f>G100-3+TIME(16,0,0)</f>
        <v>44935.6666666667</v>
      </c>
      <c r="M100" s="206"/>
      <c r="O100" s="8"/>
      <c r="P100" s="8"/>
    </row>
    <row r="101" ht="15" hidden="1" customHeight="1" spans="1:16">
      <c r="A101" s="292" t="s">
        <v>680</v>
      </c>
      <c r="B101" s="302"/>
      <c r="C101" s="302"/>
      <c r="D101" s="302"/>
      <c r="E101" s="302"/>
      <c r="F101" s="462"/>
      <c r="G101" s="296">
        <f t="shared" ref="G101:H103" si="37">G100+7</f>
        <v>44945</v>
      </c>
      <c r="H101" s="296">
        <f t="shared" si="37"/>
        <v>44952</v>
      </c>
      <c r="I101" s="296">
        <f t="shared" si="36"/>
        <v>44953</v>
      </c>
      <c r="J101" s="296">
        <f>J100+7</f>
        <v>44954</v>
      </c>
      <c r="K101" s="298" t="s">
        <v>648</v>
      </c>
      <c r="L101" s="446">
        <f>G101-3+TIME(16,0,0)</f>
        <v>44942.6666666667</v>
      </c>
      <c r="M101" s="206"/>
      <c r="O101" s="8"/>
      <c r="P101" s="8"/>
    </row>
    <row r="102" ht="15" hidden="1" customHeight="1" spans="1:16">
      <c r="A102" s="292" t="s">
        <v>680</v>
      </c>
      <c r="B102" s="306"/>
      <c r="C102" s="302"/>
      <c r="D102" s="306"/>
      <c r="E102" s="306"/>
      <c r="F102" s="462"/>
      <c r="G102" s="296">
        <f t="shared" si="37"/>
        <v>44952</v>
      </c>
      <c r="H102" s="296">
        <f t="shared" si="37"/>
        <v>44959</v>
      </c>
      <c r="I102" s="296">
        <f t="shared" si="36"/>
        <v>44960</v>
      </c>
      <c r="J102" s="296">
        <f>J101+7</f>
        <v>44961</v>
      </c>
      <c r="K102" s="298" t="s">
        <v>648</v>
      </c>
      <c r="L102" s="446">
        <f>G102-3+TIME(16,0,0)</f>
        <v>44949.6666666667</v>
      </c>
      <c r="M102" s="206"/>
      <c r="O102" s="8"/>
      <c r="P102" s="8"/>
    </row>
    <row r="103" ht="15" hidden="1" customHeight="1" spans="1:16">
      <c r="A103" s="292" t="s">
        <v>680</v>
      </c>
      <c r="B103" s="306"/>
      <c r="C103" s="302"/>
      <c r="D103" s="306"/>
      <c r="E103" s="306"/>
      <c r="F103" s="462"/>
      <c r="G103" s="296">
        <f t="shared" si="37"/>
        <v>44959</v>
      </c>
      <c r="H103" s="296">
        <f t="shared" si="37"/>
        <v>44966</v>
      </c>
      <c r="I103" s="296">
        <f t="shared" si="36"/>
        <v>44967</v>
      </c>
      <c r="J103" s="296">
        <f t="shared" si="36"/>
        <v>44968</v>
      </c>
      <c r="K103" s="298" t="s">
        <v>648</v>
      </c>
      <c r="L103" s="446">
        <f>G103-3+TIME(16,0,0)</f>
        <v>44956.6666666667</v>
      </c>
      <c r="M103" s="206"/>
      <c r="O103" s="8"/>
      <c r="P103" s="8"/>
    </row>
    <row r="104" spans="1:13">
      <c r="A104" s="4"/>
      <c r="B104" s="410"/>
      <c r="C104" s="463"/>
      <c r="D104" s="410"/>
      <c r="E104" s="410"/>
      <c r="F104" s="411"/>
      <c r="G104" s="291"/>
      <c r="H104" s="412"/>
      <c r="I104" s="412"/>
      <c r="J104" s="412"/>
      <c r="K104" s="412"/>
      <c r="L104" s="4"/>
      <c r="M104" s="440"/>
    </row>
    <row r="105" spans="1:13">
      <c r="A105" s="409" t="s">
        <v>799</v>
      </c>
      <c r="B105" s="461"/>
      <c r="C105" s="461"/>
      <c r="D105" s="461"/>
      <c r="E105" s="461"/>
      <c r="F105" s="411"/>
      <c r="G105" s="291"/>
      <c r="H105" s="412"/>
      <c r="I105" s="412"/>
      <c r="J105" s="434"/>
      <c r="K105" s="434"/>
      <c r="L105" s="417"/>
      <c r="M105" s="417"/>
    </row>
    <row r="106" s="405" customFormat="1" ht="15" customHeight="1" spans="1:14">
      <c r="A106" s="441" t="s">
        <v>638</v>
      </c>
      <c r="B106" s="442" t="s">
        <v>521</v>
      </c>
      <c r="C106" s="442" t="s">
        <v>639</v>
      </c>
      <c r="D106" s="442" t="s">
        <v>640</v>
      </c>
      <c r="E106" s="442" t="s">
        <v>8</v>
      </c>
      <c r="F106" s="441" t="s">
        <v>62</v>
      </c>
      <c r="G106" s="443" t="s">
        <v>11</v>
      </c>
      <c r="H106" s="464" t="s">
        <v>796</v>
      </c>
      <c r="I106" s="464" t="s">
        <v>800</v>
      </c>
      <c r="J106" s="441" t="s">
        <v>4</v>
      </c>
      <c r="K106" s="311" t="s">
        <v>644</v>
      </c>
      <c r="L106" s="451"/>
      <c r="M106" s="206"/>
      <c r="N106" s="451"/>
    </row>
    <row r="107" ht="15" customHeight="1" spans="1:16">
      <c r="A107" s="292" t="s">
        <v>801</v>
      </c>
      <c r="B107" s="302" t="s">
        <v>802</v>
      </c>
      <c r="C107" s="302" t="s">
        <v>803</v>
      </c>
      <c r="D107" s="302" t="s">
        <v>802</v>
      </c>
      <c r="E107" s="302" t="s">
        <v>802</v>
      </c>
      <c r="F107" s="298"/>
      <c r="G107" s="296">
        <v>45542</v>
      </c>
      <c r="H107" s="296">
        <f>G107+7</f>
        <v>45549</v>
      </c>
      <c r="I107" s="296">
        <f>H107+1</f>
        <v>45550</v>
      </c>
      <c r="J107" s="303" t="s">
        <v>22</v>
      </c>
      <c r="K107" s="446">
        <f>G107-3+TIME(16,0,0)</f>
        <v>45539.6666666667</v>
      </c>
      <c r="L107" s="206"/>
      <c r="M107" s="206"/>
      <c r="O107" s="8"/>
      <c r="P107" s="8"/>
    </row>
    <row r="108" ht="15" customHeight="1" spans="1:16">
      <c r="A108" s="292" t="s">
        <v>804</v>
      </c>
      <c r="B108" s="302" t="s">
        <v>805</v>
      </c>
      <c r="C108" s="302" t="s">
        <v>806</v>
      </c>
      <c r="D108" s="302" t="s">
        <v>807</v>
      </c>
      <c r="E108" s="302" t="s">
        <v>805</v>
      </c>
      <c r="F108" s="465"/>
      <c r="G108" s="296">
        <f>G107+7</f>
        <v>45549</v>
      </c>
      <c r="H108" s="296">
        <f t="shared" ref="H108:H111" si="38">G108+7</f>
        <v>45556</v>
      </c>
      <c r="I108" s="296">
        <f t="shared" ref="I108:I111" si="39">H108+1</f>
        <v>45557</v>
      </c>
      <c r="J108" s="303" t="s">
        <v>725</v>
      </c>
      <c r="K108" s="446">
        <f>G108-3+TIME(16,0,0)</f>
        <v>45546.6666666667</v>
      </c>
      <c r="L108" s="206"/>
      <c r="M108" s="206"/>
      <c r="O108" s="8"/>
      <c r="P108" s="8"/>
    </row>
    <row r="109" ht="15" customHeight="1" spans="1:16">
      <c r="A109" s="292" t="s">
        <v>801</v>
      </c>
      <c r="B109" s="302" t="s">
        <v>808</v>
      </c>
      <c r="C109" s="302" t="s">
        <v>803</v>
      </c>
      <c r="D109" s="302" t="s">
        <v>808</v>
      </c>
      <c r="E109" s="302" t="s">
        <v>808</v>
      </c>
      <c r="F109" s="465"/>
      <c r="G109" s="296">
        <v>45563</v>
      </c>
      <c r="H109" s="296">
        <f t="shared" si="38"/>
        <v>45570</v>
      </c>
      <c r="I109" s="296">
        <f t="shared" si="39"/>
        <v>45571</v>
      </c>
      <c r="J109" s="303" t="s">
        <v>22</v>
      </c>
      <c r="K109" s="446">
        <f>G109-3+TIME(16,0,0)</f>
        <v>45560.6666666667</v>
      </c>
      <c r="L109" s="206"/>
      <c r="M109" s="206"/>
      <c r="O109" s="8"/>
      <c r="P109" s="8"/>
    </row>
    <row r="110" ht="15" customHeight="1" spans="1:16">
      <c r="A110" s="292" t="s">
        <v>804</v>
      </c>
      <c r="B110" s="302" t="s">
        <v>809</v>
      </c>
      <c r="C110" s="302" t="s">
        <v>806</v>
      </c>
      <c r="D110" s="302" t="s">
        <v>786</v>
      </c>
      <c r="E110" s="302" t="s">
        <v>809</v>
      </c>
      <c r="F110" s="465"/>
      <c r="G110" s="296">
        <f t="shared" ref="G110:G111" si="40">G109+7</f>
        <v>45570</v>
      </c>
      <c r="H110" s="296">
        <f t="shared" si="38"/>
        <v>45577</v>
      </c>
      <c r="I110" s="296">
        <f t="shared" si="39"/>
        <v>45578</v>
      </c>
      <c r="J110" s="303" t="s">
        <v>725</v>
      </c>
      <c r="K110" s="446">
        <f>G110-3+TIME(16,0,0)</f>
        <v>45567.6666666667</v>
      </c>
      <c r="L110" s="206"/>
      <c r="M110" s="206"/>
      <c r="O110" s="8"/>
      <c r="P110" s="8"/>
    </row>
    <row r="111" ht="15" customHeight="1" spans="1:16">
      <c r="A111" s="292" t="s">
        <v>801</v>
      </c>
      <c r="B111" s="302" t="s">
        <v>810</v>
      </c>
      <c r="C111" s="302" t="s">
        <v>803</v>
      </c>
      <c r="D111" s="302" t="s">
        <v>810</v>
      </c>
      <c r="E111" s="302" t="s">
        <v>810</v>
      </c>
      <c r="F111" s="465"/>
      <c r="G111" s="296">
        <f t="shared" si="40"/>
        <v>45577</v>
      </c>
      <c r="H111" s="296">
        <f t="shared" si="38"/>
        <v>45584</v>
      </c>
      <c r="I111" s="296">
        <f t="shared" si="39"/>
        <v>45585</v>
      </c>
      <c r="J111" s="303" t="s">
        <v>22</v>
      </c>
      <c r="K111" s="446">
        <f>G111-3+TIME(16,0,0)</f>
        <v>45574.6666666667</v>
      </c>
      <c r="L111" s="206"/>
      <c r="M111" s="206"/>
      <c r="N111" s="407"/>
      <c r="O111" s="8"/>
      <c r="P111" s="8"/>
    </row>
    <row r="112" spans="1:16">
      <c r="A112" s="46" t="s">
        <v>681</v>
      </c>
      <c r="B112" s="410"/>
      <c r="C112" s="410"/>
      <c r="D112" s="410"/>
      <c r="E112" s="410"/>
      <c r="F112" s="411"/>
      <c r="G112" s="291"/>
      <c r="H112" s="412"/>
      <c r="I112" s="412"/>
      <c r="J112" s="412"/>
      <c r="K112" s="434"/>
      <c r="L112" s="434"/>
      <c r="M112" s="434"/>
      <c r="N112" s="176"/>
      <c r="O112" s="439"/>
      <c r="P112" s="176"/>
    </row>
    <row r="113" spans="1:16">
      <c r="A113" s="46"/>
      <c r="B113" s="410"/>
      <c r="C113" s="410"/>
      <c r="D113" s="410"/>
      <c r="E113" s="410"/>
      <c r="F113" s="411"/>
      <c r="G113" s="291"/>
      <c r="H113" s="412"/>
      <c r="J113" s="412"/>
      <c r="K113" s="434"/>
      <c r="L113" s="434"/>
      <c r="M113" s="434"/>
      <c r="N113" s="176"/>
      <c r="O113" s="439"/>
      <c r="P113" s="176"/>
    </row>
    <row r="114" hidden="1" spans="1:16">
      <c r="A114" s="46"/>
      <c r="B114" s="410"/>
      <c r="C114" s="410"/>
      <c r="D114" s="410"/>
      <c r="E114" s="410"/>
      <c r="F114" s="411"/>
      <c r="G114" s="291"/>
      <c r="H114" s="412"/>
      <c r="I114" s="412"/>
      <c r="J114" s="412"/>
      <c r="K114" s="434"/>
      <c r="L114" s="434"/>
      <c r="M114" s="434"/>
      <c r="N114" s="176"/>
      <c r="O114" s="439"/>
      <c r="P114" s="176"/>
    </row>
    <row r="115" ht="12.75" hidden="1" customHeight="1" spans="1:17">
      <c r="A115" s="466" t="s">
        <v>811</v>
      </c>
      <c r="B115" s="466"/>
      <c r="C115" s="466"/>
      <c r="D115" s="466"/>
      <c r="E115" s="467"/>
      <c r="F115" s="468"/>
      <c r="G115" s="468"/>
      <c r="H115" s="469"/>
      <c r="I115" s="469"/>
      <c r="J115" s="469"/>
      <c r="K115" s="469"/>
      <c r="L115" s="469"/>
      <c r="M115" s="469"/>
      <c r="N115" s="468"/>
      <c r="O115" s="468"/>
      <c r="P115" s="358"/>
      <c r="Q115" s="7"/>
    </row>
    <row r="116" s="404" customFormat="1" ht="15" hidden="1" customHeight="1" spans="1:15">
      <c r="A116" s="311" t="s">
        <v>638</v>
      </c>
      <c r="B116" s="470" t="s">
        <v>521</v>
      </c>
      <c r="C116" s="312" t="s">
        <v>639</v>
      </c>
      <c r="D116" s="470" t="s">
        <v>640</v>
      </c>
      <c r="E116" s="312" t="s">
        <v>8</v>
      </c>
      <c r="F116" s="471" t="s">
        <v>7</v>
      </c>
      <c r="G116" s="471" t="s">
        <v>11</v>
      </c>
      <c r="H116" s="471" t="s">
        <v>641</v>
      </c>
      <c r="I116" s="471" t="s">
        <v>812</v>
      </c>
      <c r="J116" s="471" t="s">
        <v>813</v>
      </c>
      <c r="K116" s="471" t="s">
        <v>814</v>
      </c>
      <c r="L116" s="486" t="s">
        <v>4</v>
      </c>
      <c r="M116" s="311" t="s">
        <v>644</v>
      </c>
      <c r="N116" s="445"/>
      <c r="O116" s="445"/>
    </row>
    <row r="117" ht="15" hidden="1" customHeight="1" spans="1:16">
      <c r="A117" s="292" t="s">
        <v>680</v>
      </c>
      <c r="B117" s="297"/>
      <c r="C117" s="302"/>
      <c r="D117" s="302"/>
      <c r="E117" s="472"/>
      <c r="F117" s="303"/>
      <c r="G117" s="473">
        <v>45538</v>
      </c>
      <c r="H117" s="473">
        <f>G117+10</f>
        <v>45548</v>
      </c>
      <c r="I117" s="473">
        <f>G117+16</f>
        <v>45554</v>
      </c>
      <c r="J117" s="473">
        <f>I117+4</f>
        <v>45558</v>
      </c>
      <c r="K117" s="473">
        <f>J117+3</f>
        <v>45561</v>
      </c>
      <c r="L117" s="298"/>
      <c r="M117" s="446">
        <f>G117-3+TIME(16,0,0)</f>
        <v>45535.6666666667</v>
      </c>
      <c r="P117" s="8"/>
    </row>
    <row r="118" ht="15" hidden="1" customHeight="1" spans="1:16">
      <c r="A118" s="292" t="s">
        <v>680</v>
      </c>
      <c r="B118" s="297"/>
      <c r="C118" s="302"/>
      <c r="D118" s="302"/>
      <c r="E118" s="472"/>
      <c r="F118" s="302"/>
      <c r="G118" s="473">
        <f>G117+7</f>
        <v>45545</v>
      </c>
      <c r="H118" s="473">
        <f t="shared" ref="H118:H121" si="41">G118+10</f>
        <v>45555</v>
      </c>
      <c r="I118" s="473">
        <f t="shared" ref="I118:I121" si="42">G118+16</f>
        <v>45561</v>
      </c>
      <c r="J118" s="473">
        <f t="shared" ref="J118:J121" si="43">I118+4</f>
        <v>45565</v>
      </c>
      <c r="K118" s="473">
        <f t="shared" ref="K118:K121" si="44">J118+3</f>
        <v>45568</v>
      </c>
      <c r="L118" s="298"/>
      <c r="M118" s="446">
        <f>G118-3+TIME(16,0,0)</f>
        <v>45542.6666666667</v>
      </c>
      <c r="P118" s="8"/>
    </row>
    <row r="119" ht="15" hidden="1" customHeight="1" spans="1:16">
      <c r="A119" s="292" t="s">
        <v>680</v>
      </c>
      <c r="B119" s="297"/>
      <c r="C119" s="302"/>
      <c r="D119" s="302"/>
      <c r="E119" s="472"/>
      <c r="F119" s="303"/>
      <c r="G119" s="473">
        <f>G118+7</f>
        <v>45552</v>
      </c>
      <c r="H119" s="473">
        <f t="shared" si="41"/>
        <v>45562</v>
      </c>
      <c r="I119" s="473">
        <f t="shared" si="42"/>
        <v>45568</v>
      </c>
      <c r="J119" s="473">
        <f t="shared" si="43"/>
        <v>45572</v>
      </c>
      <c r="K119" s="473">
        <f t="shared" si="44"/>
        <v>45575</v>
      </c>
      <c r="L119" s="298"/>
      <c r="M119" s="446">
        <f>G119-3+TIME(16,0,0)</f>
        <v>45549.6666666667</v>
      </c>
      <c r="P119" s="8"/>
    </row>
    <row r="120" ht="15" hidden="1" customHeight="1" spans="1:16">
      <c r="A120" s="292" t="s">
        <v>680</v>
      </c>
      <c r="B120" s="297"/>
      <c r="C120" s="302"/>
      <c r="D120" s="302"/>
      <c r="E120" s="472"/>
      <c r="F120" s="303"/>
      <c r="G120" s="473">
        <f>G119+7</f>
        <v>45559</v>
      </c>
      <c r="H120" s="473">
        <f t="shared" si="41"/>
        <v>45569</v>
      </c>
      <c r="I120" s="473">
        <f t="shared" si="42"/>
        <v>45575</v>
      </c>
      <c r="J120" s="473">
        <f t="shared" si="43"/>
        <v>45579</v>
      </c>
      <c r="K120" s="473">
        <f t="shared" si="44"/>
        <v>45582</v>
      </c>
      <c r="L120" s="298"/>
      <c r="M120" s="446">
        <f>G120-3+TIME(16,0,0)</f>
        <v>45556.6666666667</v>
      </c>
      <c r="P120" s="8"/>
    </row>
    <row r="121" ht="17.25" hidden="1" customHeight="1" spans="1:16">
      <c r="A121" s="292" t="s">
        <v>680</v>
      </c>
      <c r="B121" s="297"/>
      <c r="C121" s="302"/>
      <c r="D121" s="302"/>
      <c r="E121" s="472"/>
      <c r="F121" s="303"/>
      <c r="G121" s="473">
        <f>G120+7</f>
        <v>45566</v>
      </c>
      <c r="H121" s="473">
        <f t="shared" si="41"/>
        <v>45576</v>
      </c>
      <c r="I121" s="473">
        <f t="shared" si="42"/>
        <v>45582</v>
      </c>
      <c r="J121" s="473">
        <f t="shared" si="43"/>
        <v>45586</v>
      </c>
      <c r="K121" s="473">
        <f t="shared" si="44"/>
        <v>45589</v>
      </c>
      <c r="L121" s="298"/>
      <c r="M121" s="446">
        <f>G121-3+TIME(16,0,0)</f>
        <v>45563.6666666667</v>
      </c>
      <c r="P121" s="8"/>
    </row>
    <row r="122" hidden="1" spans="1:17">
      <c r="A122" s="46" t="s">
        <v>681</v>
      </c>
      <c r="B122" s="474"/>
      <c r="C122" s="410"/>
      <c r="D122" s="474"/>
      <c r="E122" s="474"/>
      <c r="F122" s="475"/>
      <c r="G122" s="72"/>
      <c r="H122" s="2"/>
      <c r="I122" s="2"/>
      <c r="J122" s="2"/>
      <c r="K122" s="2"/>
      <c r="L122" s="487"/>
      <c r="M122" s="487"/>
      <c r="N122" s="475"/>
      <c r="O122" s="176"/>
      <c r="P122" s="488"/>
      <c r="Q122" s="434"/>
    </row>
    <row r="123" spans="1:17">
      <c r="A123" s="4"/>
      <c r="B123" s="474"/>
      <c r="C123" s="410"/>
      <c r="D123" s="474"/>
      <c r="E123" s="474"/>
      <c r="F123" s="475"/>
      <c r="G123" s="72"/>
      <c r="H123" s="2"/>
      <c r="I123" s="2"/>
      <c r="J123" s="2"/>
      <c r="K123" s="2"/>
      <c r="L123" s="487"/>
      <c r="M123" s="487"/>
      <c r="N123" s="475"/>
      <c r="O123" s="176"/>
      <c r="P123" s="488"/>
      <c r="Q123" s="434"/>
    </row>
    <row r="124" spans="1:13">
      <c r="A124" s="409" t="s">
        <v>815</v>
      </c>
      <c r="B124" s="415"/>
      <c r="C124" s="415"/>
      <c r="D124" s="415"/>
      <c r="E124" s="415"/>
      <c r="F124" s="416"/>
      <c r="G124" s="278"/>
      <c r="H124" s="417"/>
      <c r="I124" s="417"/>
      <c r="J124" s="417"/>
      <c r="K124" s="417"/>
      <c r="L124" s="417"/>
      <c r="M124" s="417"/>
    </row>
    <row r="125" s="404" customFormat="1" ht="15" customHeight="1" spans="1:15">
      <c r="A125" s="311" t="s">
        <v>638</v>
      </c>
      <c r="B125" s="312" t="s">
        <v>521</v>
      </c>
      <c r="C125" s="312" t="s">
        <v>639</v>
      </c>
      <c r="D125" s="312" t="s">
        <v>640</v>
      </c>
      <c r="E125" s="312" t="s">
        <v>8</v>
      </c>
      <c r="F125" s="476" t="s">
        <v>683</v>
      </c>
      <c r="G125" s="313" t="s">
        <v>11</v>
      </c>
      <c r="H125" s="311" t="s">
        <v>641</v>
      </c>
      <c r="I125" s="311" t="s">
        <v>816</v>
      </c>
      <c r="J125" s="311" t="s">
        <v>812</v>
      </c>
      <c r="K125" s="311" t="s">
        <v>817</v>
      </c>
      <c r="L125" s="311" t="s">
        <v>818</v>
      </c>
      <c r="M125" s="311" t="s">
        <v>819</v>
      </c>
      <c r="N125" s="436" t="s">
        <v>4</v>
      </c>
      <c r="O125" s="311" t="s">
        <v>644</v>
      </c>
    </row>
    <row r="126" ht="15" customHeight="1" spans="1:16">
      <c r="A126" s="477" t="s">
        <v>820</v>
      </c>
      <c r="B126" s="478" t="s">
        <v>821</v>
      </c>
      <c r="C126" s="478" t="s">
        <v>822</v>
      </c>
      <c r="D126" s="479" t="s">
        <v>821</v>
      </c>
      <c r="E126" s="478" t="s">
        <v>821</v>
      </c>
      <c r="F126" s="298"/>
      <c r="G126" s="296">
        <v>45539</v>
      </c>
      <c r="H126" s="296">
        <f>G126+10</f>
        <v>45549</v>
      </c>
      <c r="I126" s="296">
        <f>G126+11</f>
        <v>45550</v>
      </c>
      <c r="J126" s="296">
        <f t="shared" ref="J126:J130" si="45">G126+15</f>
        <v>45554</v>
      </c>
      <c r="K126" s="296">
        <f t="shared" ref="K126:K129" si="46">G126+19</f>
        <v>45558</v>
      </c>
      <c r="L126" s="296">
        <f t="shared" ref="L126:L128" si="47">G126+21</f>
        <v>45560</v>
      </c>
      <c r="M126" s="296">
        <f>G126+23</f>
        <v>45562</v>
      </c>
      <c r="N126" s="489" t="s">
        <v>648</v>
      </c>
      <c r="O126" s="446">
        <f>G126-3+TIME(16,0,0)</f>
        <v>45536.6666666667</v>
      </c>
      <c r="P126" s="8"/>
    </row>
    <row r="127" ht="15" customHeight="1" spans="1:16">
      <c r="A127" s="477" t="s">
        <v>680</v>
      </c>
      <c r="B127" s="478"/>
      <c r="C127" s="478"/>
      <c r="D127" s="479"/>
      <c r="E127" s="478"/>
      <c r="F127" s="298"/>
      <c r="G127" s="296">
        <f>G126+7</f>
        <v>45546</v>
      </c>
      <c r="H127" s="296">
        <f t="shared" ref="H127:H129" si="48">G127+10</f>
        <v>45556</v>
      </c>
      <c r="I127" s="296">
        <f>G127+11</f>
        <v>45557</v>
      </c>
      <c r="J127" s="296">
        <f t="shared" si="45"/>
        <v>45561</v>
      </c>
      <c r="K127" s="296">
        <f t="shared" si="46"/>
        <v>45565</v>
      </c>
      <c r="L127" s="296">
        <f t="shared" si="47"/>
        <v>45567</v>
      </c>
      <c r="M127" s="296">
        <f>G127+23</f>
        <v>45569</v>
      </c>
      <c r="N127" s="489"/>
      <c r="O127" s="446">
        <f>G127-3+TIME(16,0,0)</f>
        <v>45543.6666666667</v>
      </c>
      <c r="P127" s="8"/>
    </row>
    <row r="128" ht="15" customHeight="1" spans="1:16">
      <c r="A128" s="477" t="s">
        <v>823</v>
      </c>
      <c r="B128" s="478" t="s">
        <v>824</v>
      </c>
      <c r="C128" s="478" t="s">
        <v>825</v>
      </c>
      <c r="D128" s="479">
        <v>72</v>
      </c>
      <c r="E128" s="297" t="s">
        <v>824</v>
      </c>
      <c r="F128" s="480"/>
      <c r="G128" s="296">
        <f t="shared" ref="G128:G130" si="49">G127+7</f>
        <v>45553</v>
      </c>
      <c r="H128" s="296">
        <f t="shared" si="48"/>
        <v>45563</v>
      </c>
      <c r="I128" s="296">
        <f>G128+11</f>
        <v>45564</v>
      </c>
      <c r="J128" s="296">
        <f t="shared" si="45"/>
        <v>45568</v>
      </c>
      <c r="K128" s="296">
        <f t="shared" si="46"/>
        <v>45572</v>
      </c>
      <c r="L128" s="296">
        <f t="shared" si="47"/>
        <v>45574</v>
      </c>
      <c r="M128" s="296">
        <f>G128+23</f>
        <v>45576</v>
      </c>
      <c r="N128" s="489" t="s">
        <v>747</v>
      </c>
      <c r="O128" s="446">
        <f>G128-3+TIME(16,0,0)</f>
        <v>45550.6666666667</v>
      </c>
      <c r="P128" s="8"/>
    </row>
    <row r="129" ht="15" customHeight="1" spans="1:16">
      <c r="A129" s="477" t="s">
        <v>826</v>
      </c>
      <c r="B129" s="297">
        <v>89</v>
      </c>
      <c r="C129" s="302" t="s">
        <v>827</v>
      </c>
      <c r="D129" s="297">
        <v>89</v>
      </c>
      <c r="E129" s="297">
        <v>89</v>
      </c>
      <c r="F129" s="480"/>
      <c r="G129" s="296">
        <f t="shared" si="49"/>
        <v>45560</v>
      </c>
      <c r="H129" s="296">
        <f t="shared" si="48"/>
        <v>45570</v>
      </c>
      <c r="I129" s="296">
        <f>I128+7</f>
        <v>45571</v>
      </c>
      <c r="J129" s="296">
        <f t="shared" si="45"/>
        <v>45575</v>
      </c>
      <c r="K129" s="296">
        <f t="shared" si="46"/>
        <v>45579</v>
      </c>
      <c r="L129" s="296">
        <f t="shared" ref="L129:M130" si="50">K129+2</f>
        <v>45581</v>
      </c>
      <c r="M129" s="296">
        <f>G129+23</f>
        <v>45583</v>
      </c>
      <c r="N129" s="489" t="s">
        <v>648</v>
      </c>
      <c r="O129" s="446">
        <f>G129-3+TIME(16,0,0)</f>
        <v>45557.6666666667</v>
      </c>
      <c r="P129" s="8"/>
    </row>
    <row r="130" ht="15" customHeight="1" spans="1:16">
      <c r="A130" s="292" t="s">
        <v>828</v>
      </c>
      <c r="B130" s="297" t="s">
        <v>829</v>
      </c>
      <c r="C130" s="302" t="s">
        <v>830</v>
      </c>
      <c r="D130" s="297" t="s">
        <v>829</v>
      </c>
      <c r="E130" s="297" t="s">
        <v>829</v>
      </c>
      <c r="F130" s="298"/>
      <c r="G130" s="296">
        <f t="shared" si="49"/>
        <v>45567</v>
      </c>
      <c r="H130" s="296">
        <f t="shared" ref="H130" si="51">G130+10</f>
        <v>45577</v>
      </c>
      <c r="I130" s="296">
        <f>I129+7</f>
        <v>45578</v>
      </c>
      <c r="J130" s="296">
        <f t="shared" si="45"/>
        <v>45582</v>
      </c>
      <c r="K130" s="296">
        <f t="shared" ref="K130" si="52">J130+4</f>
        <v>45586</v>
      </c>
      <c r="L130" s="296">
        <f t="shared" si="50"/>
        <v>45588</v>
      </c>
      <c r="M130" s="296">
        <f t="shared" si="50"/>
        <v>45590</v>
      </c>
      <c r="N130" s="489" t="s">
        <v>648</v>
      </c>
      <c r="O130" s="446">
        <f>G130-3+TIME(16,0,0)</f>
        <v>45564.6666666667</v>
      </c>
      <c r="P130" s="8"/>
    </row>
    <row r="131" spans="1:17">
      <c r="A131" s="46" t="s">
        <v>831</v>
      </c>
      <c r="B131" s="410"/>
      <c r="C131" s="410"/>
      <c r="D131" s="410"/>
      <c r="E131" s="410"/>
      <c r="F131" s="427"/>
      <c r="G131" s="291"/>
      <c r="H131" s="412"/>
      <c r="I131" s="412"/>
      <c r="J131" s="412"/>
      <c r="K131" s="412"/>
      <c r="L131" s="412"/>
      <c r="M131" s="434"/>
      <c r="N131" s="411"/>
      <c r="O131" s="176"/>
      <c r="P131" s="439"/>
      <c r="Q131" s="4"/>
    </row>
    <row r="132" spans="1:13">
      <c r="A132" s="46" t="s">
        <v>681</v>
      </c>
      <c r="B132" s="415"/>
      <c r="C132" s="415"/>
      <c r="D132" s="415"/>
      <c r="E132" s="415"/>
      <c r="F132" s="416"/>
      <c r="G132" s="291"/>
      <c r="H132" s="412"/>
      <c r="I132" s="412"/>
      <c r="J132" s="412"/>
      <c r="K132" s="412"/>
      <c r="L132" s="412"/>
      <c r="M132" s="417"/>
    </row>
    <row r="133" spans="1:19">
      <c r="A133" s="490"/>
      <c r="B133" s="415"/>
      <c r="C133" s="415"/>
      <c r="D133" s="415"/>
      <c r="E133" s="415"/>
      <c r="F133" s="416"/>
      <c r="G133" s="278"/>
      <c r="H133" s="417"/>
      <c r="I133" s="417"/>
      <c r="J133" s="417"/>
      <c r="K133" s="417"/>
      <c r="L133" s="417"/>
      <c r="M133" s="417"/>
      <c r="S133" s="4"/>
    </row>
    <row r="134" spans="1:13">
      <c r="A134" s="491" t="s">
        <v>832</v>
      </c>
      <c r="B134" s="491"/>
      <c r="C134" s="415"/>
      <c r="D134" s="415"/>
      <c r="E134" s="415"/>
      <c r="F134" s="416"/>
      <c r="G134" s="278"/>
      <c r="H134" s="417"/>
      <c r="I134" s="417"/>
      <c r="J134" s="417"/>
      <c r="K134" s="417"/>
      <c r="L134" s="417"/>
      <c r="M134" s="417"/>
    </row>
    <row r="135" s="404" customFormat="1" ht="15" customHeight="1" spans="1:15">
      <c r="A135" s="311" t="s">
        <v>638</v>
      </c>
      <c r="B135" s="312" t="s">
        <v>521</v>
      </c>
      <c r="C135" s="312" t="s">
        <v>639</v>
      </c>
      <c r="D135" s="312" t="s">
        <v>640</v>
      </c>
      <c r="E135" s="312" t="s">
        <v>8</v>
      </c>
      <c r="F135" s="311" t="s">
        <v>7</v>
      </c>
      <c r="G135" s="313" t="s">
        <v>11</v>
      </c>
      <c r="H135" s="313" t="s">
        <v>833</v>
      </c>
      <c r="I135" s="311" t="s">
        <v>834</v>
      </c>
      <c r="J135" s="436" t="s">
        <v>4</v>
      </c>
      <c r="K135" s="311" t="s">
        <v>644</v>
      </c>
      <c r="L135" s="448"/>
      <c r="M135" s="449"/>
      <c r="N135" s="449"/>
      <c r="O135" s="445"/>
    </row>
    <row r="136" s="404" customFormat="1" ht="15" customHeight="1" spans="1:15">
      <c r="A136" s="477" t="s">
        <v>835</v>
      </c>
      <c r="B136" s="478" t="s">
        <v>836</v>
      </c>
      <c r="C136" s="478" t="s">
        <v>837</v>
      </c>
      <c r="D136" s="479" t="s">
        <v>838</v>
      </c>
      <c r="E136" s="478" t="s">
        <v>836</v>
      </c>
      <c r="F136" s="295"/>
      <c r="G136" s="296">
        <v>45538</v>
      </c>
      <c r="H136" s="296">
        <f>G136+16</f>
        <v>45554</v>
      </c>
      <c r="I136" s="296">
        <f>H136+4</f>
        <v>45558</v>
      </c>
      <c r="J136" s="296" t="s">
        <v>839</v>
      </c>
      <c r="K136" s="446">
        <f>G136-3+TIME(16,0,0)</f>
        <v>45535.6666666667</v>
      </c>
      <c r="L136" s="448"/>
      <c r="M136" s="479"/>
      <c r="N136" s="449"/>
      <c r="O136" s="445"/>
    </row>
    <row r="137" s="404" customFormat="1" ht="15" customHeight="1" spans="1:15">
      <c r="A137" s="477" t="s">
        <v>840</v>
      </c>
      <c r="B137" s="478" t="s">
        <v>841</v>
      </c>
      <c r="C137" s="478" t="s">
        <v>842</v>
      </c>
      <c r="D137" s="1171" t="s">
        <v>843</v>
      </c>
      <c r="E137" s="478" t="s">
        <v>841</v>
      </c>
      <c r="F137" s="295"/>
      <c r="G137" s="296">
        <f>G136+7</f>
        <v>45545</v>
      </c>
      <c r="H137" s="296">
        <f>G137+16</f>
        <v>45561</v>
      </c>
      <c r="I137" s="296">
        <f>H137+4</f>
        <v>45565</v>
      </c>
      <c r="J137" s="296" t="s">
        <v>792</v>
      </c>
      <c r="K137" s="446">
        <f>G137-3+TIME(16,0,0)</f>
        <v>45542.6666666667</v>
      </c>
      <c r="L137" s="448"/>
      <c r="M137" s="449"/>
      <c r="N137" s="449"/>
      <c r="O137" s="445"/>
    </row>
    <row r="138" s="404" customFormat="1" ht="15" customHeight="1" spans="1:15">
      <c r="A138" s="492" t="s">
        <v>844</v>
      </c>
      <c r="B138" s="478" t="s">
        <v>845</v>
      </c>
      <c r="C138" s="478" t="s">
        <v>846</v>
      </c>
      <c r="D138" s="1171" t="s">
        <v>847</v>
      </c>
      <c r="E138" s="478" t="s">
        <v>845</v>
      </c>
      <c r="F138" s="295"/>
      <c r="G138" s="296">
        <f t="shared" ref="G138:G140" si="53">G137+7</f>
        <v>45552</v>
      </c>
      <c r="H138" s="296">
        <f>G138+16</f>
        <v>45568</v>
      </c>
      <c r="I138" s="296">
        <f>G138+20</f>
        <v>45572</v>
      </c>
      <c r="J138" s="296" t="s">
        <v>667</v>
      </c>
      <c r="K138" s="446">
        <f>G138-3+TIME(16,0,0)</f>
        <v>45549.6666666667</v>
      </c>
      <c r="L138" s="448"/>
      <c r="M138" s="449"/>
      <c r="N138" s="445"/>
      <c r="O138" s="445"/>
    </row>
    <row r="139" s="404" customFormat="1" ht="15" customHeight="1" spans="1:15">
      <c r="A139" s="477" t="s">
        <v>680</v>
      </c>
      <c r="B139" s="493"/>
      <c r="C139" s="478"/>
      <c r="D139" s="479"/>
      <c r="E139" s="478"/>
      <c r="F139" s="298"/>
      <c r="G139" s="296">
        <f t="shared" si="53"/>
        <v>45559</v>
      </c>
      <c r="H139" s="296">
        <f>G139+16</f>
        <v>45575</v>
      </c>
      <c r="I139" s="296">
        <f>G139+20</f>
        <v>45579</v>
      </c>
      <c r="J139" s="296" t="s">
        <v>848</v>
      </c>
      <c r="K139" s="446">
        <f>G139-3+TIME(16,0,0)</f>
        <v>45556.6666666667</v>
      </c>
      <c r="L139" s="448"/>
      <c r="M139" s="449"/>
      <c r="N139" s="449"/>
      <c r="O139" s="445"/>
    </row>
    <row r="140" s="404" customFormat="1" ht="15" customHeight="1" spans="1:15">
      <c r="A140" s="477" t="s">
        <v>849</v>
      </c>
      <c r="B140" s="478" t="s">
        <v>850</v>
      </c>
      <c r="C140" s="478"/>
      <c r="D140" s="479" t="s">
        <v>851</v>
      </c>
      <c r="E140" s="478" t="s">
        <v>852</v>
      </c>
      <c r="F140" s="298"/>
      <c r="G140" s="296">
        <f t="shared" si="53"/>
        <v>45566</v>
      </c>
      <c r="H140" s="296">
        <f>G140+16</f>
        <v>45582</v>
      </c>
      <c r="I140" s="296">
        <f>G140+20</f>
        <v>45586</v>
      </c>
      <c r="J140" s="296" t="s">
        <v>46</v>
      </c>
      <c r="K140" s="446">
        <f>G140-3+TIME(16,0,0)</f>
        <v>45563.6666666667</v>
      </c>
      <c r="L140" s="448"/>
      <c r="M140" s="449"/>
      <c r="N140" s="449"/>
      <c r="O140" s="445"/>
    </row>
    <row r="141" spans="1:20">
      <c r="A141" s="46" t="s">
        <v>853</v>
      </c>
      <c r="B141" s="410"/>
      <c r="C141" s="410"/>
      <c r="D141" s="410"/>
      <c r="E141" s="410"/>
      <c r="F141" s="427"/>
      <c r="G141" s="291"/>
      <c r="H141" s="412"/>
      <c r="I141" s="412"/>
      <c r="J141" s="412"/>
      <c r="K141" s="412"/>
      <c r="L141" s="412"/>
      <c r="M141" s="412"/>
      <c r="N141" s="411"/>
      <c r="O141" s="411"/>
      <c r="P141" s="176"/>
      <c r="Q141" s="440"/>
      <c r="R141" s="4"/>
      <c r="T141" s="4"/>
    </row>
    <row r="142" spans="1:19">
      <c r="A142" s="46" t="s">
        <v>681</v>
      </c>
      <c r="B142" s="410"/>
      <c r="C142" s="410"/>
      <c r="D142" s="410"/>
      <c r="E142" s="410"/>
      <c r="F142" s="176"/>
      <c r="G142" s="291"/>
      <c r="H142" s="412"/>
      <c r="I142" s="412"/>
      <c r="J142" s="434"/>
      <c r="K142" s="434"/>
      <c r="L142" s="506"/>
      <c r="M142" s="506"/>
      <c r="N142" s="439"/>
      <c r="O142" s="176"/>
      <c r="P142" s="176"/>
      <c r="Q142" s="4"/>
      <c r="R142" s="4"/>
      <c r="S142" s="4"/>
    </row>
    <row r="143" spans="1:20">
      <c r="A143" s="46"/>
      <c r="B143" s="410"/>
      <c r="C143" s="410"/>
      <c r="D143" s="410"/>
      <c r="E143" s="410"/>
      <c r="F143" s="176"/>
      <c r="G143" s="291"/>
      <c r="H143" s="412"/>
      <c r="I143" s="412"/>
      <c r="J143" s="434"/>
      <c r="K143" s="434"/>
      <c r="L143" s="506"/>
      <c r="M143" s="506"/>
      <c r="N143" s="439"/>
      <c r="O143" s="176"/>
      <c r="P143" s="176"/>
      <c r="Q143" s="4"/>
      <c r="R143" s="4"/>
      <c r="S143" s="4"/>
      <c r="T143" s="4"/>
    </row>
    <row r="144" spans="1:20">
      <c r="A144" s="409" t="s">
        <v>854</v>
      </c>
      <c r="B144" s="415"/>
      <c r="C144" s="415"/>
      <c r="D144" s="415"/>
      <c r="E144" s="415"/>
      <c r="F144" s="416"/>
      <c r="G144" s="278"/>
      <c r="H144" s="417"/>
      <c r="I144" s="417"/>
      <c r="J144" s="417"/>
      <c r="K144" s="417"/>
      <c r="L144" s="417"/>
      <c r="M144" s="417"/>
      <c r="N144" s="278"/>
      <c r="T144" s="4"/>
    </row>
    <row r="145" s="404" customFormat="1" ht="15" customHeight="1" spans="1:15">
      <c r="A145" s="311" t="s">
        <v>638</v>
      </c>
      <c r="B145" s="312" t="s">
        <v>521</v>
      </c>
      <c r="C145" s="312" t="s">
        <v>639</v>
      </c>
      <c r="D145" s="312" t="s">
        <v>640</v>
      </c>
      <c r="E145" s="312" t="s">
        <v>8</v>
      </c>
      <c r="F145" s="311" t="s">
        <v>683</v>
      </c>
      <c r="G145" s="313" t="s">
        <v>11</v>
      </c>
      <c r="H145" s="313" t="s">
        <v>855</v>
      </c>
      <c r="I145" s="313" t="s">
        <v>641</v>
      </c>
      <c r="J145" s="313" t="s">
        <v>856</v>
      </c>
      <c r="K145" s="311" t="s">
        <v>857</v>
      </c>
      <c r="L145" s="436" t="s">
        <v>4</v>
      </c>
      <c r="M145" s="311" t="s">
        <v>644</v>
      </c>
      <c r="N145" s="449"/>
      <c r="O145" s="449"/>
    </row>
    <row r="146" ht="15" customHeight="1" spans="1:16">
      <c r="A146" s="477" t="s">
        <v>858</v>
      </c>
      <c r="B146" s="302" t="s">
        <v>859</v>
      </c>
      <c r="C146" s="302" t="s">
        <v>860</v>
      </c>
      <c r="D146" s="302" t="s">
        <v>859</v>
      </c>
      <c r="E146" s="302" t="s">
        <v>859</v>
      </c>
      <c r="F146" s="295"/>
      <c r="G146" s="296">
        <v>45539</v>
      </c>
      <c r="H146" s="296">
        <f t="shared" ref="H146:H150" si="54">G146+4</f>
        <v>45543</v>
      </c>
      <c r="I146" s="296">
        <f>G146+9</f>
        <v>45548</v>
      </c>
      <c r="J146" s="296">
        <f>G146+16</f>
        <v>45555</v>
      </c>
      <c r="K146" s="296" t="s">
        <v>401</v>
      </c>
      <c r="L146" s="298" t="s">
        <v>648</v>
      </c>
      <c r="M146" s="446">
        <f>G146-3+TIME(16,0,0)</f>
        <v>45536.6666666667</v>
      </c>
      <c r="N146" s="4"/>
      <c r="O146" s="176"/>
      <c r="P146" s="8"/>
    </row>
    <row r="147" ht="15" customHeight="1" spans="1:16">
      <c r="A147" s="477" t="s">
        <v>861</v>
      </c>
      <c r="B147" s="302" t="s">
        <v>862</v>
      </c>
      <c r="C147" s="302" t="s">
        <v>863</v>
      </c>
      <c r="D147" s="302" t="s">
        <v>864</v>
      </c>
      <c r="E147" s="494" t="s">
        <v>865</v>
      </c>
      <c r="F147" s="298"/>
      <c r="G147" s="296">
        <f>G146+7</f>
        <v>45546</v>
      </c>
      <c r="H147" s="296">
        <f t="shared" si="54"/>
        <v>45550</v>
      </c>
      <c r="I147" s="296">
        <f>G147+9</f>
        <v>45555</v>
      </c>
      <c r="J147" s="296">
        <f>G147+16</f>
        <v>45562</v>
      </c>
      <c r="K147" s="296" t="s">
        <v>401</v>
      </c>
      <c r="L147" s="298" t="s">
        <v>866</v>
      </c>
      <c r="M147" s="446">
        <f>G147-3+TIME(16,0,0)</f>
        <v>45543.6666666667</v>
      </c>
      <c r="N147" s="176"/>
      <c r="O147" s="176"/>
      <c r="P147" s="8"/>
    </row>
    <row r="148" ht="15" customHeight="1" spans="1:16">
      <c r="A148" s="477" t="s">
        <v>867</v>
      </c>
      <c r="B148" s="302" t="s">
        <v>868</v>
      </c>
      <c r="C148" s="302" t="s">
        <v>869</v>
      </c>
      <c r="D148" s="302" t="s">
        <v>870</v>
      </c>
      <c r="E148" s="302" t="s">
        <v>868</v>
      </c>
      <c r="F148" s="298"/>
      <c r="G148" s="296">
        <f t="shared" ref="G148:G150" si="55">G147+7</f>
        <v>45553</v>
      </c>
      <c r="H148" s="296">
        <f t="shared" si="54"/>
        <v>45557</v>
      </c>
      <c r="I148" s="296">
        <f>G148+9</f>
        <v>45562</v>
      </c>
      <c r="J148" s="296">
        <f>G148+16</f>
        <v>45569</v>
      </c>
      <c r="K148" s="296" t="s">
        <v>401</v>
      </c>
      <c r="L148" s="298" t="s">
        <v>747</v>
      </c>
      <c r="M148" s="446">
        <f>G148-3+TIME(16,0,0)</f>
        <v>45550.6666666667</v>
      </c>
      <c r="N148" s="176"/>
      <c r="O148" s="176"/>
      <c r="P148" s="8"/>
    </row>
    <row r="149" ht="15" customHeight="1" spans="1:16">
      <c r="A149" s="477" t="s">
        <v>871</v>
      </c>
      <c r="B149" s="302" t="s">
        <v>872</v>
      </c>
      <c r="C149" s="302" t="s">
        <v>873</v>
      </c>
      <c r="D149" s="302" t="s">
        <v>872</v>
      </c>
      <c r="E149" s="302" t="s">
        <v>872</v>
      </c>
      <c r="F149" s="298"/>
      <c r="G149" s="296">
        <f t="shared" si="55"/>
        <v>45560</v>
      </c>
      <c r="H149" s="296">
        <f t="shared" si="54"/>
        <v>45564</v>
      </c>
      <c r="I149" s="296">
        <f>G149+9</f>
        <v>45569</v>
      </c>
      <c r="J149" s="296">
        <f>G149+16</f>
        <v>45576</v>
      </c>
      <c r="K149" s="296" t="s">
        <v>401</v>
      </c>
      <c r="L149" s="298" t="s">
        <v>310</v>
      </c>
      <c r="M149" s="446">
        <f>G149-3+TIME(16,0,0)</f>
        <v>45557.6666666667</v>
      </c>
      <c r="N149" s="176"/>
      <c r="O149" s="176"/>
      <c r="P149" s="8"/>
    </row>
    <row r="150" ht="16.5" customHeight="1" spans="1:16">
      <c r="A150" s="477" t="s">
        <v>874</v>
      </c>
      <c r="B150" s="302" t="s">
        <v>875</v>
      </c>
      <c r="C150" s="302" t="s">
        <v>876</v>
      </c>
      <c r="D150" s="302" t="s">
        <v>877</v>
      </c>
      <c r="E150" s="302" t="s">
        <v>875</v>
      </c>
      <c r="F150" s="298"/>
      <c r="G150" s="296">
        <f t="shared" si="55"/>
        <v>45567</v>
      </c>
      <c r="H150" s="296">
        <f t="shared" si="54"/>
        <v>45571</v>
      </c>
      <c r="I150" s="296">
        <f>G150+9</f>
        <v>45576</v>
      </c>
      <c r="J150" s="296">
        <f>G150+16</f>
        <v>45583</v>
      </c>
      <c r="K150" s="296" t="s">
        <v>401</v>
      </c>
      <c r="L150" s="298" t="s">
        <v>755</v>
      </c>
      <c r="M150" s="446">
        <f>G150-3+TIME(16,0,0)</f>
        <v>45564.6666666667</v>
      </c>
      <c r="N150" s="176"/>
      <c r="O150" s="176"/>
      <c r="P150" s="8"/>
    </row>
    <row r="151" ht="18" customHeight="1" spans="1:20">
      <c r="A151" s="46" t="s">
        <v>878</v>
      </c>
      <c r="B151" s="410"/>
      <c r="C151" s="410"/>
      <c r="D151" s="410"/>
      <c r="E151" s="410"/>
      <c r="F151" s="176"/>
      <c r="G151" s="291"/>
      <c r="H151" s="412"/>
      <c r="I151" s="412"/>
      <c r="J151" s="434"/>
      <c r="K151" s="434"/>
      <c r="L151" s="506"/>
      <c r="M151" s="506"/>
      <c r="N151" s="439"/>
      <c r="O151" s="176"/>
      <c r="P151" s="176"/>
      <c r="Q151" s="4"/>
      <c r="R151" s="4"/>
      <c r="S151" s="4"/>
      <c r="T151" s="4"/>
    </row>
    <row r="152" spans="1:20">
      <c r="A152" s="46" t="s">
        <v>681</v>
      </c>
      <c r="B152" s="410"/>
      <c r="C152" s="410"/>
      <c r="D152" s="410"/>
      <c r="E152" s="410"/>
      <c r="F152" s="176"/>
      <c r="G152" s="291"/>
      <c r="H152" s="412"/>
      <c r="I152" s="412"/>
      <c r="J152" s="434"/>
      <c r="K152" s="434"/>
      <c r="L152" s="506"/>
      <c r="M152" s="506"/>
      <c r="N152" s="439"/>
      <c r="O152" s="176"/>
      <c r="P152" s="176"/>
      <c r="Q152" s="4"/>
      <c r="R152" s="4"/>
      <c r="S152" s="4"/>
      <c r="T152" s="4"/>
    </row>
    <row r="153" spans="1:20">
      <c r="A153" s="46"/>
      <c r="B153" s="410"/>
      <c r="C153" s="410"/>
      <c r="D153" s="410"/>
      <c r="E153" s="410"/>
      <c r="F153" s="176"/>
      <c r="G153" s="291"/>
      <c r="H153" s="412"/>
      <c r="I153" s="412"/>
      <c r="J153" s="434"/>
      <c r="K153" s="434"/>
      <c r="L153" s="506"/>
      <c r="M153" s="506"/>
      <c r="N153" s="439"/>
      <c r="O153" s="176"/>
      <c r="P153" s="176"/>
      <c r="Q153" s="4"/>
      <c r="R153" s="4"/>
      <c r="S153" s="4"/>
      <c r="T153" s="4"/>
    </row>
    <row r="154" ht="14.25" customHeight="1" spans="1:20">
      <c r="A154" s="409" t="s">
        <v>879</v>
      </c>
      <c r="B154" s="415"/>
      <c r="C154" s="415"/>
      <c r="D154" s="415"/>
      <c r="E154" s="415"/>
      <c r="F154" s="176"/>
      <c r="G154" s="291"/>
      <c r="H154" s="412"/>
      <c r="I154" s="412"/>
      <c r="J154" s="412"/>
      <c r="K154" s="412"/>
      <c r="L154" s="412"/>
      <c r="M154" s="412"/>
      <c r="N154" s="475"/>
      <c r="O154" s="475"/>
      <c r="P154" s="507"/>
      <c r="Q154" s="440"/>
      <c r="R154" s="4"/>
      <c r="S154" s="4"/>
      <c r="T154" s="4"/>
    </row>
    <row r="155" s="404" customFormat="1" ht="15" customHeight="1" spans="1:16">
      <c r="A155" s="311" t="s">
        <v>638</v>
      </c>
      <c r="B155" s="312" t="s">
        <v>521</v>
      </c>
      <c r="C155" s="312" t="s">
        <v>639</v>
      </c>
      <c r="D155" s="312" t="s">
        <v>640</v>
      </c>
      <c r="E155" s="312" t="s">
        <v>8</v>
      </c>
      <c r="F155" s="311" t="s">
        <v>129</v>
      </c>
      <c r="G155" s="313" t="s">
        <v>11</v>
      </c>
      <c r="H155" s="313" t="s">
        <v>641</v>
      </c>
      <c r="I155" s="436" t="s">
        <v>642</v>
      </c>
      <c r="J155" s="436" t="s">
        <v>880</v>
      </c>
      <c r="K155" s="436" t="s">
        <v>814</v>
      </c>
      <c r="L155" s="436" t="s">
        <v>881</v>
      </c>
      <c r="M155" s="436" t="s">
        <v>812</v>
      </c>
      <c r="N155" s="508" t="s">
        <v>4</v>
      </c>
      <c r="O155" s="311" t="s">
        <v>644</v>
      </c>
      <c r="P155" s="449"/>
    </row>
    <row r="156" ht="15" customHeight="1" spans="1:16">
      <c r="A156" s="292" t="s">
        <v>882</v>
      </c>
      <c r="B156" s="293" t="s">
        <v>859</v>
      </c>
      <c r="C156" s="294" t="s">
        <v>883</v>
      </c>
      <c r="D156" s="293">
        <v>164</v>
      </c>
      <c r="E156" s="293" t="s">
        <v>859</v>
      </c>
      <c r="F156" s="295"/>
      <c r="G156" s="296">
        <v>45540</v>
      </c>
      <c r="H156" s="296">
        <f t="shared" ref="H156:H160" si="56">G156+10</f>
        <v>45550</v>
      </c>
      <c r="I156" s="296">
        <f t="shared" ref="I156:I160" si="57">G156+11</f>
        <v>45551</v>
      </c>
      <c r="J156" s="296">
        <f t="shared" ref="J156:J160" si="58">G156+17</f>
        <v>45557</v>
      </c>
      <c r="K156" s="296">
        <f t="shared" ref="K156:K160" si="59">G156+20</f>
        <v>45560</v>
      </c>
      <c r="L156" s="296">
        <f t="shared" ref="L156:L160" si="60">G156+22</f>
        <v>45562</v>
      </c>
      <c r="M156" s="296">
        <f t="shared" ref="M156:M160" si="61">G156+26</f>
        <v>45566</v>
      </c>
      <c r="N156" s="509" t="s">
        <v>648</v>
      </c>
      <c r="O156" s="446">
        <f>G156-3+TIME(16,0,0)</f>
        <v>45537.6666666667</v>
      </c>
      <c r="P156" s="4"/>
    </row>
    <row r="157" ht="15" customHeight="1" spans="1:16">
      <c r="A157" s="292" t="s">
        <v>680</v>
      </c>
      <c r="B157" s="297"/>
      <c r="C157" s="294"/>
      <c r="D157" s="297"/>
      <c r="E157" s="297"/>
      <c r="F157" s="298"/>
      <c r="G157" s="296">
        <f>G156+7</f>
        <v>45547</v>
      </c>
      <c r="H157" s="296">
        <f t="shared" si="56"/>
        <v>45557</v>
      </c>
      <c r="I157" s="296">
        <f t="shared" si="57"/>
        <v>45558</v>
      </c>
      <c r="J157" s="296">
        <f t="shared" si="58"/>
        <v>45564</v>
      </c>
      <c r="K157" s="296">
        <f t="shared" si="59"/>
        <v>45567</v>
      </c>
      <c r="L157" s="296">
        <f t="shared" si="60"/>
        <v>45569</v>
      </c>
      <c r="M157" s="296">
        <f t="shared" si="61"/>
        <v>45573</v>
      </c>
      <c r="N157" s="509" t="s">
        <v>648</v>
      </c>
      <c r="O157" s="446">
        <f>G157-3+TIME(16,0,0)</f>
        <v>45544.6666666667</v>
      </c>
      <c r="P157" s="176"/>
    </row>
    <row r="158" ht="15" customHeight="1" spans="1:16">
      <c r="A158" s="292" t="s">
        <v>884</v>
      </c>
      <c r="B158" s="297">
        <v>105</v>
      </c>
      <c r="C158" s="294" t="s">
        <v>885</v>
      </c>
      <c r="D158" s="297">
        <v>105</v>
      </c>
      <c r="E158" s="297">
        <v>105</v>
      </c>
      <c r="F158" s="298"/>
      <c r="G158" s="296">
        <f t="shared" ref="G158:G160" si="62">G157+7</f>
        <v>45554</v>
      </c>
      <c r="H158" s="296">
        <f t="shared" si="56"/>
        <v>45564</v>
      </c>
      <c r="I158" s="296">
        <f t="shared" si="57"/>
        <v>45565</v>
      </c>
      <c r="J158" s="296">
        <f t="shared" si="58"/>
        <v>45571</v>
      </c>
      <c r="K158" s="296">
        <f t="shared" si="59"/>
        <v>45574</v>
      </c>
      <c r="L158" s="296">
        <f t="shared" si="60"/>
        <v>45576</v>
      </c>
      <c r="M158" s="296">
        <f t="shared" si="61"/>
        <v>45580</v>
      </c>
      <c r="N158" s="509" t="s">
        <v>648</v>
      </c>
      <c r="O158" s="446">
        <f>G158-3+TIME(16,0,0)</f>
        <v>45551.6666666667</v>
      </c>
      <c r="P158" s="176"/>
    </row>
    <row r="159" ht="15" customHeight="1" spans="1:16">
      <c r="A159" s="292" t="s">
        <v>886</v>
      </c>
      <c r="B159" s="297" t="s">
        <v>887</v>
      </c>
      <c r="C159" s="297" t="s">
        <v>888</v>
      </c>
      <c r="D159" s="297">
        <v>161</v>
      </c>
      <c r="E159" s="297" t="s">
        <v>887</v>
      </c>
      <c r="F159" s="298"/>
      <c r="G159" s="296">
        <f t="shared" si="62"/>
        <v>45561</v>
      </c>
      <c r="H159" s="296">
        <f t="shared" si="56"/>
        <v>45571</v>
      </c>
      <c r="I159" s="296">
        <f t="shared" si="57"/>
        <v>45572</v>
      </c>
      <c r="J159" s="296">
        <f t="shared" si="58"/>
        <v>45578</v>
      </c>
      <c r="K159" s="296">
        <f t="shared" si="59"/>
        <v>45581</v>
      </c>
      <c r="L159" s="296">
        <f t="shared" si="60"/>
        <v>45583</v>
      </c>
      <c r="M159" s="296">
        <f t="shared" si="61"/>
        <v>45587</v>
      </c>
      <c r="N159" s="509" t="s">
        <v>648</v>
      </c>
      <c r="O159" s="446">
        <f>G159-3+TIME(16,0,0)</f>
        <v>45558.6666666667</v>
      </c>
      <c r="P159" s="176"/>
    </row>
    <row r="160" ht="15" customHeight="1" spans="1:16">
      <c r="A160" s="292" t="s">
        <v>680</v>
      </c>
      <c r="B160" s="293"/>
      <c r="C160" s="294"/>
      <c r="D160" s="293"/>
      <c r="E160" s="293"/>
      <c r="F160" s="298"/>
      <c r="G160" s="296">
        <f t="shared" si="62"/>
        <v>45568</v>
      </c>
      <c r="H160" s="296">
        <f t="shared" si="56"/>
        <v>45578</v>
      </c>
      <c r="I160" s="296">
        <f t="shared" si="57"/>
        <v>45579</v>
      </c>
      <c r="J160" s="296">
        <f t="shared" si="58"/>
        <v>45585</v>
      </c>
      <c r="K160" s="296">
        <f t="shared" si="59"/>
        <v>45588</v>
      </c>
      <c r="L160" s="296">
        <f t="shared" si="60"/>
        <v>45590</v>
      </c>
      <c r="M160" s="296">
        <f t="shared" si="61"/>
        <v>45594</v>
      </c>
      <c r="N160" s="509" t="s">
        <v>648</v>
      </c>
      <c r="O160" s="446">
        <f>G160-3+TIME(16,0,0)</f>
        <v>45565.6666666667</v>
      </c>
      <c r="P160" s="176"/>
    </row>
    <row r="161" spans="1:20">
      <c r="A161" s="46" t="s">
        <v>681</v>
      </c>
      <c r="B161" s="495"/>
      <c r="C161" s="495"/>
      <c r="D161" s="495"/>
      <c r="E161" s="495"/>
      <c r="F161" s="176"/>
      <c r="G161" s="291"/>
      <c r="H161" s="412"/>
      <c r="I161" s="412"/>
      <c r="J161" s="412"/>
      <c r="K161" s="412"/>
      <c r="L161" s="434"/>
      <c r="M161" s="434"/>
      <c r="N161" s="411"/>
      <c r="O161" s="507"/>
      <c r="P161" s="439"/>
      <c r="Q161" s="4"/>
      <c r="R161" s="4"/>
      <c r="S161" s="4"/>
      <c r="T161" s="4"/>
    </row>
    <row r="162" spans="1:20">
      <c r="A162" s="46"/>
      <c r="B162" s="495"/>
      <c r="C162" s="495"/>
      <c r="D162" s="495"/>
      <c r="E162" s="495"/>
      <c r="F162" s="176"/>
      <c r="G162" s="291"/>
      <c r="H162" s="412"/>
      <c r="I162" s="412"/>
      <c r="J162" s="412"/>
      <c r="K162" s="412"/>
      <c r="L162" s="434"/>
      <c r="M162" s="434"/>
      <c r="N162" s="411"/>
      <c r="O162" s="507"/>
      <c r="P162" s="439"/>
      <c r="Q162" s="4"/>
      <c r="R162" s="4"/>
      <c r="S162" s="4"/>
      <c r="T162" s="4"/>
    </row>
    <row r="163" ht="14.25" customHeight="1" spans="1:257">
      <c r="A163" s="466" t="s">
        <v>889</v>
      </c>
      <c r="B163" s="466"/>
      <c r="C163" s="466"/>
      <c r="D163" s="466"/>
      <c r="E163" s="496"/>
      <c r="F163" s="497"/>
      <c r="G163" s="497"/>
      <c r="H163" s="498"/>
      <c r="I163" s="498"/>
      <c r="J163" s="498"/>
      <c r="K163" s="498"/>
      <c r="L163" s="498"/>
      <c r="M163" s="498"/>
      <c r="N163" s="497"/>
      <c r="O163" s="49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  <c r="IS163" s="7"/>
      <c r="IT163" s="7"/>
      <c r="IU163" s="7"/>
      <c r="IV163" s="7"/>
      <c r="IW163" s="7"/>
    </row>
    <row r="164" s="404" customFormat="1" ht="15" customHeight="1" spans="1:252">
      <c r="A164" s="311" t="s">
        <v>638</v>
      </c>
      <c r="B164" s="470" t="s">
        <v>521</v>
      </c>
      <c r="C164" s="312" t="s">
        <v>639</v>
      </c>
      <c r="D164" s="470" t="s">
        <v>640</v>
      </c>
      <c r="E164" s="312" t="s">
        <v>8</v>
      </c>
      <c r="F164" s="471" t="s">
        <v>7</v>
      </c>
      <c r="G164" s="471" t="s">
        <v>11</v>
      </c>
      <c r="H164" s="471" t="s">
        <v>641</v>
      </c>
      <c r="I164" s="471" t="s">
        <v>890</v>
      </c>
      <c r="J164" s="471" t="s">
        <v>891</v>
      </c>
      <c r="K164" s="471" t="s">
        <v>892</v>
      </c>
      <c r="L164" s="471" t="s">
        <v>881</v>
      </c>
      <c r="M164" s="486" t="s">
        <v>4</v>
      </c>
      <c r="N164" s="311" t="s">
        <v>644</v>
      </c>
      <c r="O164" s="510"/>
      <c r="P164" s="511"/>
      <c r="Q164" s="511"/>
      <c r="R164" s="511"/>
      <c r="S164" s="511"/>
      <c r="T164" s="511"/>
      <c r="U164" s="511"/>
      <c r="V164" s="511"/>
      <c r="W164" s="511"/>
      <c r="X164" s="511"/>
      <c r="Y164" s="511"/>
      <c r="Z164" s="511"/>
      <c r="AA164" s="511"/>
      <c r="AB164" s="511"/>
      <c r="AC164" s="511"/>
      <c r="AD164" s="511"/>
      <c r="AE164" s="511"/>
      <c r="AF164" s="511"/>
      <c r="AG164" s="511"/>
      <c r="AH164" s="511"/>
      <c r="AI164" s="511"/>
      <c r="AJ164" s="511"/>
      <c r="AK164" s="511"/>
      <c r="AL164" s="511"/>
      <c r="AM164" s="511"/>
      <c r="AN164" s="511"/>
      <c r="AO164" s="511"/>
      <c r="AP164" s="511"/>
      <c r="AQ164" s="511"/>
      <c r="AR164" s="511"/>
      <c r="AS164" s="511"/>
      <c r="AT164" s="511"/>
      <c r="AU164" s="511"/>
      <c r="AV164" s="511"/>
      <c r="AW164" s="511"/>
      <c r="AX164" s="511"/>
      <c r="AY164" s="511"/>
      <c r="AZ164" s="511"/>
      <c r="BA164" s="511"/>
      <c r="BB164" s="511"/>
      <c r="BC164" s="511"/>
      <c r="BD164" s="511"/>
      <c r="BE164" s="511"/>
      <c r="BF164" s="511"/>
      <c r="BG164" s="511"/>
      <c r="BH164" s="511"/>
      <c r="BI164" s="511"/>
      <c r="BJ164" s="511"/>
      <c r="BK164" s="511"/>
      <c r="BL164" s="511"/>
      <c r="BM164" s="511"/>
      <c r="BN164" s="511"/>
      <c r="BO164" s="511"/>
      <c r="BP164" s="511"/>
      <c r="BQ164" s="511"/>
      <c r="BR164" s="511"/>
      <c r="BS164" s="511"/>
      <c r="BT164" s="511"/>
      <c r="BU164" s="511"/>
      <c r="BV164" s="511"/>
      <c r="BW164" s="511"/>
      <c r="BX164" s="511"/>
      <c r="BY164" s="511"/>
      <c r="BZ164" s="511"/>
      <c r="CA164" s="511"/>
      <c r="CB164" s="511"/>
      <c r="CC164" s="511"/>
      <c r="CD164" s="511"/>
      <c r="CE164" s="511"/>
      <c r="CF164" s="511"/>
      <c r="CG164" s="511"/>
      <c r="CH164" s="511"/>
      <c r="CI164" s="511"/>
      <c r="CJ164" s="511"/>
      <c r="CK164" s="511"/>
      <c r="CL164" s="511"/>
      <c r="CM164" s="511"/>
      <c r="CN164" s="511"/>
      <c r="CO164" s="511"/>
      <c r="CP164" s="511"/>
      <c r="CQ164" s="511"/>
      <c r="CR164" s="511"/>
      <c r="CS164" s="511"/>
      <c r="CT164" s="511"/>
      <c r="CU164" s="511"/>
      <c r="CV164" s="511"/>
      <c r="CW164" s="511"/>
      <c r="CX164" s="511"/>
      <c r="CY164" s="511"/>
      <c r="CZ164" s="511"/>
      <c r="DA164" s="511"/>
      <c r="DB164" s="511"/>
      <c r="DC164" s="511"/>
      <c r="DD164" s="511"/>
      <c r="DE164" s="511"/>
      <c r="DF164" s="511"/>
      <c r="DG164" s="511"/>
      <c r="DH164" s="511"/>
      <c r="DI164" s="511"/>
      <c r="DJ164" s="511"/>
      <c r="DK164" s="511"/>
      <c r="DL164" s="511"/>
      <c r="DM164" s="511"/>
      <c r="DN164" s="511"/>
      <c r="DO164" s="511"/>
      <c r="DP164" s="511"/>
      <c r="DQ164" s="511"/>
      <c r="DR164" s="511"/>
      <c r="DS164" s="511"/>
      <c r="DT164" s="511"/>
      <c r="DU164" s="511"/>
      <c r="DV164" s="511"/>
      <c r="DW164" s="511"/>
      <c r="DX164" s="511"/>
      <c r="DY164" s="511"/>
      <c r="DZ164" s="511"/>
      <c r="EA164" s="511"/>
      <c r="EB164" s="511"/>
      <c r="EC164" s="511"/>
      <c r="ED164" s="511"/>
      <c r="EE164" s="511"/>
      <c r="EF164" s="511"/>
      <c r="EG164" s="511"/>
      <c r="EH164" s="511"/>
      <c r="EI164" s="511"/>
      <c r="EJ164" s="511"/>
      <c r="EK164" s="511"/>
      <c r="EL164" s="511"/>
      <c r="EM164" s="511"/>
      <c r="EN164" s="511"/>
      <c r="EO164" s="511"/>
      <c r="EP164" s="511"/>
      <c r="EQ164" s="511"/>
      <c r="ER164" s="511"/>
      <c r="ES164" s="511"/>
      <c r="ET164" s="511"/>
      <c r="EU164" s="511"/>
      <c r="EV164" s="511"/>
      <c r="EW164" s="511"/>
      <c r="EX164" s="511"/>
      <c r="EY164" s="511"/>
      <c r="EZ164" s="511"/>
      <c r="FA164" s="511"/>
      <c r="FB164" s="511"/>
      <c r="FC164" s="511"/>
      <c r="FD164" s="511"/>
      <c r="FE164" s="511"/>
      <c r="FF164" s="511"/>
      <c r="FG164" s="511"/>
      <c r="FH164" s="511"/>
      <c r="FI164" s="511"/>
      <c r="FJ164" s="511"/>
      <c r="FK164" s="511"/>
      <c r="FL164" s="511"/>
      <c r="FM164" s="511"/>
      <c r="FN164" s="511"/>
      <c r="FO164" s="511"/>
      <c r="FP164" s="511"/>
      <c r="FQ164" s="511"/>
      <c r="FR164" s="511"/>
      <c r="FS164" s="511"/>
      <c r="FT164" s="511"/>
      <c r="FU164" s="511"/>
      <c r="FV164" s="511"/>
      <c r="FW164" s="511"/>
      <c r="FX164" s="511"/>
      <c r="FY164" s="511"/>
      <c r="FZ164" s="511"/>
      <c r="GA164" s="511"/>
      <c r="GB164" s="511"/>
      <c r="GC164" s="511"/>
      <c r="GD164" s="511"/>
      <c r="GE164" s="511"/>
      <c r="GF164" s="511"/>
      <c r="GG164" s="511"/>
      <c r="GH164" s="511"/>
      <c r="GI164" s="511"/>
      <c r="GJ164" s="511"/>
      <c r="GK164" s="511"/>
      <c r="GL164" s="511"/>
      <c r="GM164" s="511"/>
      <c r="GN164" s="511"/>
      <c r="GO164" s="511"/>
      <c r="GP164" s="511"/>
      <c r="GQ164" s="511"/>
      <c r="GR164" s="511"/>
      <c r="GS164" s="511"/>
      <c r="GT164" s="511"/>
      <c r="GU164" s="511"/>
      <c r="GV164" s="511"/>
      <c r="GW164" s="511"/>
      <c r="GX164" s="511"/>
      <c r="GY164" s="511"/>
      <c r="GZ164" s="511"/>
      <c r="HA164" s="511"/>
      <c r="HB164" s="511"/>
      <c r="HC164" s="511"/>
      <c r="HD164" s="511"/>
      <c r="HE164" s="511"/>
      <c r="HF164" s="511"/>
      <c r="HG164" s="511"/>
      <c r="HH164" s="511"/>
      <c r="HI164" s="511"/>
      <c r="HJ164" s="511"/>
      <c r="HK164" s="511"/>
      <c r="HL164" s="511"/>
      <c r="HM164" s="511"/>
      <c r="HN164" s="511"/>
      <c r="HO164" s="511"/>
      <c r="HP164" s="511"/>
      <c r="HQ164" s="511"/>
      <c r="HR164" s="511"/>
      <c r="HS164" s="511"/>
      <c r="HT164" s="511"/>
      <c r="HU164" s="511"/>
      <c r="HV164" s="511"/>
      <c r="HW164" s="511"/>
      <c r="HX164" s="511"/>
      <c r="HY164" s="511"/>
      <c r="HZ164" s="511"/>
      <c r="IA164" s="511"/>
      <c r="IB164" s="511"/>
      <c r="IC164" s="511"/>
      <c r="ID164" s="511"/>
      <c r="IE164" s="511"/>
      <c r="IF164" s="511"/>
      <c r="IG164" s="511"/>
      <c r="IH164" s="511"/>
      <c r="II164" s="511"/>
      <c r="IJ164" s="511"/>
      <c r="IK164" s="511"/>
      <c r="IL164" s="511"/>
      <c r="IM164" s="511"/>
      <c r="IN164" s="511"/>
      <c r="IO164" s="511"/>
      <c r="IP164" s="511"/>
      <c r="IQ164" s="511"/>
      <c r="IR164" s="511"/>
    </row>
    <row r="165" ht="15" customHeight="1" spans="1:252">
      <c r="A165" s="292" t="s">
        <v>893</v>
      </c>
      <c r="B165" s="302" t="s">
        <v>894</v>
      </c>
      <c r="C165" s="297" t="s">
        <v>895</v>
      </c>
      <c r="D165" s="302" t="s">
        <v>896</v>
      </c>
      <c r="E165" s="302" t="s">
        <v>897</v>
      </c>
      <c r="F165" s="303"/>
      <c r="G165" s="296">
        <v>45538</v>
      </c>
      <c r="H165" s="296">
        <f>G165+12</f>
        <v>45550</v>
      </c>
      <c r="I165" s="296" t="s">
        <v>898</v>
      </c>
      <c r="J165" s="296">
        <f>G165+22</f>
        <v>45560</v>
      </c>
      <c r="K165" s="296" t="s">
        <v>401</v>
      </c>
      <c r="L165" s="296">
        <f>J165+4</f>
        <v>45564</v>
      </c>
      <c r="M165" s="302" t="s">
        <v>46</v>
      </c>
      <c r="N165" s="446">
        <f>G165-3+TIME(16,0,0)</f>
        <v>45535.6666666667</v>
      </c>
      <c r="O165" s="302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</row>
    <row r="166" ht="15" customHeight="1" spans="1:252">
      <c r="A166" s="292" t="s">
        <v>899</v>
      </c>
      <c r="B166" s="304" t="s">
        <v>900</v>
      </c>
      <c r="C166" s="302" t="s">
        <v>901</v>
      </c>
      <c r="D166" s="297" t="s">
        <v>902</v>
      </c>
      <c r="E166" s="302" t="s">
        <v>903</v>
      </c>
      <c r="F166" s="305"/>
      <c r="G166" s="296">
        <f>G165+7</f>
        <v>45545</v>
      </c>
      <c r="H166" s="296">
        <f>G166+9</f>
        <v>45554</v>
      </c>
      <c r="I166" s="296" t="s">
        <v>904</v>
      </c>
      <c r="J166" s="296">
        <f>G166+22</f>
        <v>45567</v>
      </c>
      <c r="K166" s="296" t="s">
        <v>401</v>
      </c>
      <c r="L166" s="296">
        <f t="shared" ref="L166:L169" si="63">J166+4</f>
        <v>45571</v>
      </c>
      <c r="M166" s="302" t="s">
        <v>46</v>
      </c>
      <c r="N166" s="446">
        <f>G166-3+TIME(16,0,0)</f>
        <v>45542.6666666667</v>
      </c>
      <c r="O166" s="358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</row>
    <row r="167" ht="15" customHeight="1" spans="1:252">
      <c r="A167" s="292" t="s">
        <v>905</v>
      </c>
      <c r="B167" s="302" t="s">
        <v>906</v>
      </c>
      <c r="C167" s="302" t="s">
        <v>907</v>
      </c>
      <c r="D167" s="297" t="s">
        <v>908</v>
      </c>
      <c r="E167" s="302" t="s">
        <v>909</v>
      </c>
      <c r="F167" s="303"/>
      <c r="G167" s="296">
        <f t="shared" ref="G167:G169" si="64">G166+7</f>
        <v>45552</v>
      </c>
      <c r="H167" s="296">
        <f t="shared" ref="H167" si="65">G167+9</f>
        <v>45561</v>
      </c>
      <c r="I167" s="296">
        <f t="shared" ref="I167:I169" si="66">H167+8</f>
        <v>45569</v>
      </c>
      <c r="J167" s="296">
        <f>G167+22</f>
        <v>45574</v>
      </c>
      <c r="K167" s="296" t="s">
        <v>401</v>
      </c>
      <c r="L167" s="296">
        <f t="shared" si="63"/>
        <v>45578</v>
      </c>
      <c r="M167" s="302" t="s">
        <v>46</v>
      </c>
      <c r="N167" s="446">
        <f>G167-3+TIME(16,0,0)</f>
        <v>45549.6666666667</v>
      </c>
      <c r="O167" s="358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</row>
    <row r="168" ht="15" customHeight="1" spans="1:252">
      <c r="A168" s="292" t="s">
        <v>910</v>
      </c>
      <c r="B168" s="302" t="s">
        <v>911</v>
      </c>
      <c r="C168" s="297" t="s">
        <v>912</v>
      </c>
      <c r="D168" s="302" t="s">
        <v>913</v>
      </c>
      <c r="E168" s="302" t="s">
        <v>914</v>
      </c>
      <c r="F168" s="305"/>
      <c r="G168" s="296">
        <f t="shared" si="64"/>
        <v>45559</v>
      </c>
      <c r="H168" s="296">
        <f>G168+12</f>
        <v>45571</v>
      </c>
      <c r="I168" s="296" t="s">
        <v>915</v>
      </c>
      <c r="J168" s="296">
        <f>G168+22</f>
        <v>45581</v>
      </c>
      <c r="K168" s="296" t="s">
        <v>401</v>
      </c>
      <c r="L168" s="296">
        <f t="shared" si="63"/>
        <v>45585</v>
      </c>
      <c r="M168" s="302" t="s">
        <v>46</v>
      </c>
      <c r="N168" s="446">
        <f>G168-3+TIME(16,0,0)</f>
        <v>45556.6666666667</v>
      </c>
      <c r="O168" s="358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</row>
    <row r="169" ht="15" customHeight="1" spans="1:252">
      <c r="A169" s="292" t="s">
        <v>916</v>
      </c>
      <c r="B169" s="306" t="s">
        <v>917</v>
      </c>
      <c r="C169" s="302" t="s">
        <v>918</v>
      </c>
      <c r="D169" s="297" t="s">
        <v>919</v>
      </c>
      <c r="E169" s="302" t="s">
        <v>920</v>
      </c>
      <c r="F169" s="303"/>
      <c r="G169" s="296">
        <f t="shared" si="64"/>
        <v>45566</v>
      </c>
      <c r="H169" s="296">
        <f>G169+12</f>
        <v>45578</v>
      </c>
      <c r="I169" s="296">
        <f t="shared" si="66"/>
        <v>45586</v>
      </c>
      <c r="J169" s="296">
        <f t="shared" ref="J169" si="67">I169+2</f>
        <v>45588</v>
      </c>
      <c r="K169" s="296" t="s">
        <v>401</v>
      </c>
      <c r="L169" s="296">
        <f t="shared" si="63"/>
        <v>45592</v>
      </c>
      <c r="M169" s="302" t="s">
        <v>46</v>
      </c>
      <c r="N169" s="446">
        <f>G169-3+TIME(16,0,0)</f>
        <v>45563.6666666667</v>
      </c>
      <c r="O169" s="358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</row>
    <row r="170" spans="1:256">
      <c r="A170" s="46" t="s">
        <v>681</v>
      </c>
      <c r="B170" s="410"/>
      <c r="C170" s="410"/>
      <c r="D170" s="410"/>
      <c r="E170" s="410"/>
      <c r="F170" s="475"/>
      <c r="G170" s="72"/>
      <c r="H170" s="2"/>
      <c r="I170" s="2"/>
      <c r="J170" s="2"/>
      <c r="K170" s="2"/>
      <c r="L170" s="2"/>
      <c r="M170" s="487"/>
      <c r="N170" s="475"/>
      <c r="O170" s="410"/>
      <c r="P170" s="488"/>
      <c r="Q170" s="434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  <c r="IS170" s="7"/>
      <c r="IT170" s="7"/>
      <c r="IU170" s="7"/>
      <c r="IV170" s="7"/>
    </row>
    <row r="171" spans="1:256">
      <c r="A171" s="499"/>
      <c r="B171" s="423"/>
      <c r="C171" s="423"/>
      <c r="D171" s="410"/>
      <c r="E171" s="423"/>
      <c r="F171" s="176"/>
      <c r="G171" s="291"/>
      <c r="H171" s="412"/>
      <c r="I171" s="412"/>
      <c r="J171" s="434"/>
      <c r="K171" s="434"/>
      <c r="L171" s="506"/>
      <c r="M171" s="440"/>
      <c r="N171" s="176"/>
      <c r="O171" s="176"/>
      <c r="P171" s="176"/>
      <c r="Q171" s="4"/>
      <c r="R171" s="4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</row>
    <row r="172" ht="14.25" customHeight="1" spans="1:256">
      <c r="A172" s="466" t="s">
        <v>921</v>
      </c>
      <c r="B172" s="466"/>
      <c r="C172" s="466"/>
      <c r="D172" s="466"/>
      <c r="E172" s="496"/>
      <c r="F172" s="497"/>
      <c r="G172" s="468"/>
      <c r="H172" s="469"/>
      <c r="I172" s="469"/>
      <c r="J172" s="469"/>
      <c r="K172" s="469"/>
      <c r="L172" s="469"/>
      <c r="M172" s="487"/>
      <c r="N172" s="176"/>
      <c r="O172" s="358"/>
      <c r="P172" s="358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  <c r="IV172" s="7"/>
    </row>
    <row r="173" s="404" customFormat="1" ht="15" customHeight="1" spans="1:252">
      <c r="A173" s="471" t="s">
        <v>638</v>
      </c>
      <c r="B173" s="470" t="s">
        <v>521</v>
      </c>
      <c r="C173" s="312" t="s">
        <v>639</v>
      </c>
      <c r="D173" s="470" t="s">
        <v>640</v>
      </c>
      <c r="E173" s="312" t="s">
        <v>8</v>
      </c>
      <c r="F173" s="471" t="s">
        <v>39</v>
      </c>
      <c r="G173" s="471" t="s">
        <v>11</v>
      </c>
      <c r="H173" s="471" t="s">
        <v>641</v>
      </c>
      <c r="I173" s="471" t="s">
        <v>922</v>
      </c>
      <c r="J173" s="471" t="s">
        <v>812</v>
      </c>
      <c r="K173" s="486" t="s">
        <v>4</v>
      </c>
      <c r="L173" s="311" t="s">
        <v>644</v>
      </c>
      <c r="M173" s="510"/>
      <c r="N173" s="510"/>
      <c r="O173" s="510"/>
      <c r="P173" s="511"/>
      <c r="Q173" s="511"/>
      <c r="R173" s="511"/>
      <c r="S173" s="511"/>
      <c r="T173" s="511"/>
      <c r="U173" s="511"/>
      <c r="V173" s="511"/>
      <c r="W173" s="511"/>
      <c r="X173" s="511"/>
      <c r="Y173" s="511"/>
      <c r="Z173" s="511"/>
      <c r="AA173" s="511"/>
      <c r="AB173" s="511"/>
      <c r="AC173" s="511"/>
      <c r="AD173" s="511"/>
      <c r="AE173" s="511"/>
      <c r="AF173" s="511"/>
      <c r="AG173" s="511"/>
      <c r="AH173" s="511"/>
      <c r="AI173" s="511"/>
      <c r="AJ173" s="511"/>
      <c r="AK173" s="511"/>
      <c r="AL173" s="511"/>
      <c r="AM173" s="511"/>
      <c r="AN173" s="511"/>
      <c r="AO173" s="511"/>
      <c r="AP173" s="511"/>
      <c r="AQ173" s="511"/>
      <c r="AR173" s="511"/>
      <c r="AS173" s="511"/>
      <c r="AT173" s="511"/>
      <c r="AU173" s="511"/>
      <c r="AV173" s="511"/>
      <c r="AW173" s="511"/>
      <c r="AX173" s="511"/>
      <c r="AY173" s="511"/>
      <c r="AZ173" s="511"/>
      <c r="BA173" s="511"/>
      <c r="BB173" s="511"/>
      <c r="BC173" s="511"/>
      <c r="BD173" s="511"/>
      <c r="BE173" s="511"/>
      <c r="BF173" s="511"/>
      <c r="BG173" s="511"/>
      <c r="BH173" s="511"/>
      <c r="BI173" s="511"/>
      <c r="BJ173" s="511"/>
      <c r="BK173" s="511"/>
      <c r="BL173" s="511"/>
      <c r="BM173" s="511"/>
      <c r="BN173" s="511"/>
      <c r="BO173" s="511"/>
      <c r="BP173" s="511"/>
      <c r="BQ173" s="511"/>
      <c r="BR173" s="511"/>
      <c r="BS173" s="511"/>
      <c r="BT173" s="511"/>
      <c r="BU173" s="511"/>
      <c r="BV173" s="511"/>
      <c r="BW173" s="511"/>
      <c r="BX173" s="511"/>
      <c r="BY173" s="511"/>
      <c r="BZ173" s="511"/>
      <c r="CA173" s="511"/>
      <c r="CB173" s="511"/>
      <c r="CC173" s="511"/>
      <c r="CD173" s="511"/>
      <c r="CE173" s="511"/>
      <c r="CF173" s="511"/>
      <c r="CG173" s="511"/>
      <c r="CH173" s="511"/>
      <c r="CI173" s="511"/>
      <c r="CJ173" s="511"/>
      <c r="CK173" s="511"/>
      <c r="CL173" s="511"/>
      <c r="CM173" s="511"/>
      <c r="CN173" s="511"/>
      <c r="CO173" s="511"/>
      <c r="CP173" s="511"/>
      <c r="CQ173" s="511"/>
      <c r="CR173" s="511"/>
      <c r="CS173" s="511"/>
      <c r="CT173" s="511"/>
      <c r="CU173" s="511"/>
      <c r="CV173" s="511"/>
      <c r="CW173" s="511"/>
      <c r="CX173" s="511"/>
      <c r="CY173" s="511"/>
      <c r="CZ173" s="511"/>
      <c r="DA173" s="511"/>
      <c r="DB173" s="511"/>
      <c r="DC173" s="511"/>
      <c r="DD173" s="511"/>
      <c r="DE173" s="511"/>
      <c r="DF173" s="511"/>
      <c r="DG173" s="511"/>
      <c r="DH173" s="511"/>
      <c r="DI173" s="511"/>
      <c r="DJ173" s="511"/>
      <c r="DK173" s="511"/>
      <c r="DL173" s="511"/>
      <c r="DM173" s="511"/>
      <c r="DN173" s="511"/>
      <c r="DO173" s="511"/>
      <c r="DP173" s="511"/>
      <c r="DQ173" s="511"/>
      <c r="DR173" s="511"/>
      <c r="DS173" s="511"/>
      <c r="DT173" s="511"/>
      <c r="DU173" s="511"/>
      <c r="DV173" s="511"/>
      <c r="DW173" s="511"/>
      <c r="DX173" s="511"/>
      <c r="DY173" s="511"/>
      <c r="DZ173" s="511"/>
      <c r="EA173" s="511"/>
      <c r="EB173" s="511"/>
      <c r="EC173" s="511"/>
      <c r="ED173" s="511"/>
      <c r="EE173" s="511"/>
      <c r="EF173" s="511"/>
      <c r="EG173" s="511"/>
      <c r="EH173" s="511"/>
      <c r="EI173" s="511"/>
      <c r="EJ173" s="511"/>
      <c r="EK173" s="511"/>
      <c r="EL173" s="511"/>
      <c r="EM173" s="511"/>
      <c r="EN173" s="511"/>
      <c r="EO173" s="511"/>
      <c r="EP173" s="511"/>
      <c r="EQ173" s="511"/>
      <c r="ER173" s="511"/>
      <c r="ES173" s="511"/>
      <c r="ET173" s="511"/>
      <c r="EU173" s="511"/>
      <c r="EV173" s="511"/>
      <c r="EW173" s="511"/>
      <c r="EX173" s="511"/>
      <c r="EY173" s="511"/>
      <c r="EZ173" s="511"/>
      <c r="FA173" s="511"/>
      <c r="FB173" s="511"/>
      <c r="FC173" s="511"/>
      <c r="FD173" s="511"/>
      <c r="FE173" s="511"/>
      <c r="FF173" s="511"/>
      <c r="FG173" s="511"/>
      <c r="FH173" s="511"/>
      <c r="FI173" s="511"/>
      <c r="FJ173" s="511"/>
      <c r="FK173" s="511"/>
      <c r="FL173" s="511"/>
      <c r="FM173" s="511"/>
      <c r="FN173" s="511"/>
      <c r="FO173" s="511"/>
      <c r="FP173" s="511"/>
      <c r="FQ173" s="511"/>
      <c r="FR173" s="511"/>
      <c r="FS173" s="511"/>
      <c r="FT173" s="511"/>
      <c r="FU173" s="511"/>
      <c r="FV173" s="511"/>
      <c r="FW173" s="511"/>
      <c r="FX173" s="511"/>
      <c r="FY173" s="511"/>
      <c r="FZ173" s="511"/>
      <c r="GA173" s="511"/>
      <c r="GB173" s="511"/>
      <c r="GC173" s="511"/>
      <c r="GD173" s="511"/>
      <c r="GE173" s="511"/>
      <c r="GF173" s="511"/>
      <c r="GG173" s="511"/>
      <c r="GH173" s="511"/>
      <c r="GI173" s="511"/>
      <c r="GJ173" s="511"/>
      <c r="GK173" s="511"/>
      <c r="GL173" s="511"/>
      <c r="GM173" s="511"/>
      <c r="GN173" s="511"/>
      <c r="GO173" s="511"/>
      <c r="GP173" s="511"/>
      <c r="GQ173" s="511"/>
      <c r="GR173" s="511"/>
      <c r="GS173" s="511"/>
      <c r="GT173" s="511"/>
      <c r="GU173" s="511"/>
      <c r="GV173" s="511"/>
      <c r="GW173" s="511"/>
      <c r="GX173" s="511"/>
      <c r="GY173" s="511"/>
      <c r="GZ173" s="511"/>
      <c r="HA173" s="511"/>
      <c r="HB173" s="511"/>
      <c r="HC173" s="511"/>
      <c r="HD173" s="511"/>
      <c r="HE173" s="511"/>
      <c r="HF173" s="511"/>
      <c r="HG173" s="511"/>
      <c r="HH173" s="511"/>
      <c r="HI173" s="511"/>
      <c r="HJ173" s="511"/>
      <c r="HK173" s="511"/>
      <c r="HL173" s="511"/>
      <c r="HM173" s="511"/>
      <c r="HN173" s="511"/>
      <c r="HO173" s="511"/>
      <c r="HP173" s="511"/>
      <c r="HQ173" s="511"/>
      <c r="HR173" s="511"/>
      <c r="HS173" s="511"/>
      <c r="HT173" s="511"/>
      <c r="HU173" s="511"/>
      <c r="HV173" s="511"/>
      <c r="HW173" s="511"/>
      <c r="HX173" s="511"/>
      <c r="HY173" s="511"/>
      <c r="HZ173" s="511"/>
      <c r="IA173" s="511"/>
      <c r="IB173" s="511"/>
      <c r="IC173" s="511"/>
      <c r="ID173" s="511"/>
      <c r="IE173" s="511"/>
      <c r="IF173" s="511"/>
      <c r="IG173" s="511"/>
      <c r="IH173" s="511"/>
      <c r="II173" s="511"/>
      <c r="IJ173" s="511"/>
      <c r="IK173" s="511"/>
      <c r="IL173" s="511"/>
      <c r="IM173" s="511"/>
      <c r="IN173" s="511"/>
      <c r="IO173" s="511"/>
      <c r="IP173" s="511"/>
      <c r="IQ173" s="511"/>
      <c r="IR173" s="511"/>
    </row>
    <row r="174" ht="15" customHeight="1" spans="1:252">
      <c r="A174" s="292" t="s">
        <v>923</v>
      </c>
      <c r="B174" s="297" t="s">
        <v>924</v>
      </c>
      <c r="C174" s="302" t="s">
        <v>925</v>
      </c>
      <c r="D174" s="302" t="s">
        <v>926</v>
      </c>
      <c r="E174" s="297" t="s">
        <v>924</v>
      </c>
      <c r="F174" s="305"/>
      <c r="G174" s="473">
        <v>45542</v>
      </c>
      <c r="H174" s="473">
        <f>G174+9</f>
        <v>45551</v>
      </c>
      <c r="I174" s="473">
        <f>G174+17</f>
        <v>45559</v>
      </c>
      <c r="J174" s="473">
        <f>I174+7</f>
        <v>45566</v>
      </c>
      <c r="K174" s="298" t="s">
        <v>698</v>
      </c>
      <c r="L174" s="446">
        <f>G174-3+TIME(16,0,0)</f>
        <v>45539.6666666667</v>
      </c>
      <c r="M174" s="358"/>
      <c r="N174" s="358"/>
      <c r="O174" s="358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</row>
    <row r="175" ht="15" customHeight="1" spans="1:252">
      <c r="A175" s="292" t="s">
        <v>927</v>
      </c>
      <c r="B175" s="297">
        <v>176</v>
      </c>
      <c r="C175" s="302" t="s">
        <v>928</v>
      </c>
      <c r="D175" s="302" t="s">
        <v>929</v>
      </c>
      <c r="E175" s="297">
        <v>176</v>
      </c>
      <c r="F175" s="305"/>
      <c r="G175" s="473">
        <f>G174+7</f>
        <v>45549</v>
      </c>
      <c r="H175" s="473">
        <f t="shared" ref="H175:H178" si="68">G175+9</f>
        <v>45558</v>
      </c>
      <c r="I175" s="473">
        <f t="shared" ref="I175:I178" si="69">G175+17</f>
        <v>45566</v>
      </c>
      <c r="J175" s="473">
        <f>I175+7</f>
        <v>45573</v>
      </c>
      <c r="K175" s="298" t="s">
        <v>310</v>
      </c>
      <c r="L175" s="446">
        <f>G175-3+TIME(16,0,0)</f>
        <v>45546.6666666667</v>
      </c>
      <c r="M175" s="358"/>
      <c r="N175" s="358"/>
      <c r="O175" s="358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</row>
    <row r="176" ht="15" customHeight="1" spans="1:252">
      <c r="A176" s="292" t="s">
        <v>930</v>
      </c>
      <c r="B176" s="297" t="s">
        <v>931</v>
      </c>
      <c r="C176" s="302" t="s">
        <v>932</v>
      </c>
      <c r="D176" s="302" t="s">
        <v>933</v>
      </c>
      <c r="E176" s="297" t="s">
        <v>934</v>
      </c>
      <c r="F176" s="303"/>
      <c r="G176" s="473">
        <f t="shared" ref="G176:G177" si="70">G175+7</f>
        <v>45556</v>
      </c>
      <c r="H176" s="473">
        <f t="shared" si="68"/>
        <v>45565</v>
      </c>
      <c r="I176" s="473">
        <f t="shared" si="69"/>
        <v>45573</v>
      </c>
      <c r="J176" s="473">
        <f>I176+7</f>
        <v>45580</v>
      </c>
      <c r="K176" s="298" t="s">
        <v>310</v>
      </c>
      <c r="L176" s="446">
        <f>G176-3+TIME(16,0,0)</f>
        <v>45553.6666666667</v>
      </c>
      <c r="M176" s="358"/>
      <c r="N176" s="358"/>
      <c r="O176" s="358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</row>
    <row r="177" ht="15" customHeight="1" spans="1:16">
      <c r="A177" s="292" t="s">
        <v>935</v>
      </c>
      <c r="B177" s="297">
        <v>145</v>
      </c>
      <c r="C177" s="302" t="s">
        <v>936</v>
      </c>
      <c r="D177" s="302" t="s">
        <v>937</v>
      </c>
      <c r="E177" s="297">
        <v>145</v>
      </c>
      <c r="F177" s="303"/>
      <c r="G177" s="473">
        <f t="shared" si="70"/>
        <v>45563</v>
      </c>
      <c r="H177" s="473">
        <f t="shared" si="68"/>
        <v>45572</v>
      </c>
      <c r="I177" s="473">
        <f t="shared" si="69"/>
        <v>45580</v>
      </c>
      <c r="J177" s="473">
        <f>I177+7</f>
        <v>45587</v>
      </c>
      <c r="K177" s="298" t="s">
        <v>698</v>
      </c>
      <c r="L177" s="446">
        <f>G177-3+TIME(16,0,0)</f>
        <v>45560.6666666667</v>
      </c>
      <c r="M177" s="358"/>
      <c r="N177" s="358"/>
      <c r="O177" s="176"/>
      <c r="P177" s="8"/>
    </row>
    <row r="178" ht="15" customHeight="1" spans="1:16">
      <c r="A178" s="292" t="s">
        <v>938</v>
      </c>
      <c r="B178" s="297" t="s">
        <v>939</v>
      </c>
      <c r="C178" s="302" t="s">
        <v>940</v>
      </c>
      <c r="D178" s="302" t="s">
        <v>941</v>
      </c>
      <c r="E178" s="297" t="s">
        <v>942</v>
      </c>
      <c r="F178" s="303"/>
      <c r="G178" s="473">
        <v>45577</v>
      </c>
      <c r="H178" s="473">
        <f t="shared" si="68"/>
        <v>45586</v>
      </c>
      <c r="I178" s="473">
        <f t="shared" si="69"/>
        <v>45594</v>
      </c>
      <c r="J178" s="473">
        <f>I178+7</f>
        <v>45601</v>
      </c>
      <c r="K178" s="298" t="s">
        <v>310</v>
      </c>
      <c r="L178" s="446">
        <f>G178-3+TIME(16,0,0)</f>
        <v>45574.6666666667</v>
      </c>
      <c r="M178" s="358"/>
      <c r="N178" s="358"/>
      <c r="O178" s="176"/>
      <c r="P178" s="8"/>
    </row>
    <row r="179" ht="15" customHeight="1" spans="1:16">
      <c r="A179" s="500"/>
      <c r="B179" s="429"/>
      <c r="C179" s="429"/>
      <c r="D179" s="429"/>
      <c r="E179" s="429"/>
      <c r="F179" s="501"/>
      <c r="G179" s="502"/>
      <c r="H179" s="502"/>
      <c r="I179" s="502"/>
      <c r="J179" s="502"/>
      <c r="K179" s="424"/>
      <c r="L179" s="450"/>
      <c r="M179" s="358"/>
      <c r="N179" s="358"/>
      <c r="O179" s="176"/>
      <c r="P179" s="8"/>
    </row>
    <row r="180" ht="15" customHeight="1" spans="1:19">
      <c r="A180" s="46" t="s">
        <v>681</v>
      </c>
      <c r="B180" s="410"/>
      <c r="C180" s="410"/>
      <c r="D180" s="410"/>
      <c r="E180" s="410"/>
      <c r="F180" s="176"/>
      <c r="G180" s="176"/>
      <c r="H180" s="4"/>
      <c r="I180" s="4"/>
      <c r="J180" s="434"/>
      <c r="K180" s="434"/>
      <c r="L180" s="4"/>
      <c r="M180" s="4"/>
      <c r="N180" s="439"/>
      <c r="O180" s="176"/>
      <c r="P180" s="176"/>
      <c r="Q180" s="4"/>
      <c r="R180" s="4"/>
      <c r="S180" s="4"/>
    </row>
    <row r="181" spans="1:11">
      <c r="A181" s="4"/>
      <c r="B181" s="423"/>
      <c r="C181" s="410"/>
      <c r="D181" s="410"/>
      <c r="E181" s="423"/>
      <c r="F181" s="416"/>
      <c r="G181" s="278"/>
      <c r="H181" s="417"/>
      <c r="I181" s="417"/>
      <c r="J181" s="417"/>
      <c r="K181" s="417"/>
    </row>
    <row r="182" spans="1:14">
      <c r="A182" s="503" t="s">
        <v>943</v>
      </c>
      <c r="B182" s="504"/>
      <c r="C182" s="504"/>
      <c r="D182" s="504"/>
      <c r="E182" s="504"/>
      <c r="F182" s="176"/>
      <c r="G182" s="411"/>
      <c r="H182" s="434"/>
      <c r="I182" s="434"/>
      <c r="J182" s="434"/>
      <c r="K182" s="434"/>
      <c r="L182" s="4"/>
      <c r="M182" s="4"/>
      <c r="N182" s="176"/>
    </row>
    <row r="183" s="404" customFormat="1" ht="15" customHeight="1" spans="1:15">
      <c r="A183" s="471" t="s">
        <v>638</v>
      </c>
      <c r="B183" s="312" t="s">
        <v>521</v>
      </c>
      <c r="C183" s="312" t="s">
        <v>639</v>
      </c>
      <c r="D183" s="312" t="s">
        <v>640</v>
      </c>
      <c r="E183" s="312" t="s">
        <v>8</v>
      </c>
      <c r="F183" s="311" t="s">
        <v>170</v>
      </c>
      <c r="G183" s="505" t="s">
        <v>11</v>
      </c>
      <c r="H183" s="311" t="s">
        <v>944</v>
      </c>
      <c r="I183" s="311" t="s">
        <v>945</v>
      </c>
      <c r="J183" s="311" t="s">
        <v>644</v>
      </c>
      <c r="M183" s="445"/>
      <c r="N183" s="445"/>
      <c r="O183" s="445"/>
    </row>
    <row r="184" ht="15" customHeight="1" spans="1:16">
      <c r="A184" s="426" t="s">
        <v>680</v>
      </c>
      <c r="B184" s="302"/>
      <c r="C184" s="302"/>
      <c r="D184" s="302"/>
      <c r="E184" s="302"/>
      <c r="F184" s="295"/>
      <c r="G184" s="296">
        <v>45541</v>
      </c>
      <c r="H184" s="296">
        <f>G184+2</f>
        <v>45543</v>
      </c>
      <c r="I184" s="296">
        <f>H184+2</f>
        <v>45545</v>
      </c>
      <c r="J184" s="446">
        <f>G184-3+TIME(16,0,0)</f>
        <v>45538.6666666667</v>
      </c>
      <c r="M184" s="206"/>
      <c r="P184" s="8"/>
    </row>
    <row r="185" ht="15" customHeight="1" spans="1:16">
      <c r="A185" s="426" t="s">
        <v>946</v>
      </c>
      <c r="B185" s="302" t="s">
        <v>947</v>
      </c>
      <c r="C185" s="302" t="s">
        <v>948</v>
      </c>
      <c r="D185" s="302" t="s">
        <v>947</v>
      </c>
      <c r="E185" s="302" t="s">
        <v>947</v>
      </c>
      <c r="F185" s="298"/>
      <c r="G185" s="296">
        <f>G184+7</f>
        <v>45548</v>
      </c>
      <c r="H185" s="296">
        <f t="shared" ref="H185:I188" si="71">G185+2</f>
        <v>45550</v>
      </c>
      <c r="I185" s="296">
        <f t="shared" si="71"/>
        <v>45552</v>
      </c>
      <c r="J185" s="446">
        <f>G185-3+TIME(16,0,0)</f>
        <v>45545.6666666667</v>
      </c>
      <c r="M185" s="206"/>
      <c r="P185" s="8"/>
    </row>
    <row r="186" ht="15" customHeight="1" spans="1:16">
      <c r="A186" s="426" t="s">
        <v>946</v>
      </c>
      <c r="B186" s="302" t="s">
        <v>949</v>
      </c>
      <c r="C186" s="302" t="s">
        <v>948</v>
      </c>
      <c r="D186" s="302" t="s">
        <v>949</v>
      </c>
      <c r="E186" s="302" t="s">
        <v>949</v>
      </c>
      <c r="F186" s="298"/>
      <c r="G186" s="296">
        <f>G184+14</f>
        <v>45555</v>
      </c>
      <c r="H186" s="296">
        <f t="shared" si="71"/>
        <v>45557</v>
      </c>
      <c r="I186" s="296">
        <f>I185+7</f>
        <v>45559</v>
      </c>
      <c r="J186" s="446">
        <f>G186-3+TIME(16,0,0)</f>
        <v>45552.6666666667</v>
      </c>
      <c r="M186" s="206"/>
      <c r="P186" s="8"/>
    </row>
    <row r="187" ht="15" customHeight="1" spans="1:16">
      <c r="A187" s="426" t="s">
        <v>946</v>
      </c>
      <c r="B187" s="302" t="s">
        <v>950</v>
      </c>
      <c r="C187" s="302" t="s">
        <v>948</v>
      </c>
      <c r="D187" s="302" t="s">
        <v>950</v>
      </c>
      <c r="E187" s="302" t="s">
        <v>950</v>
      </c>
      <c r="F187" s="298"/>
      <c r="G187" s="296">
        <f>G184+21</f>
        <v>45562</v>
      </c>
      <c r="H187" s="296">
        <f t="shared" si="71"/>
        <v>45564</v>
      </c>
      <c r="I187" s="296">
        <f t="shared" ref="I187:I188" si="72">I186+7</f>
        <v>45566</v>
      </c>
      <c r="J187" s="446">
        <f>G187-3+TIME(16,0,0)</f>
        <v>45559.6666666667</v>
      </c>
      <c r="M187" s="206"/>
      <c r="P187" s="8"/>
    </row>
    <row r="188" ht="14.25" customHeight="1" spans="1:16">
      <c r="A188" s="426" t="s">
        <v>946</v>
      </c>
      <c r="B188" s="302" t="s">
        <v>951</v>
      </c>
      <c r="C188" s="302" t="s">
        <v>948</v>
      </c>
      <c r="D188" s="302" t="s">
        <v>951</v>
      </c>
      <c r="E188" s="302" t="s">
        <v>951</v>
      </c>
      <c r="F188" s="298"/>
      <c r="G188" s="296">
        <f>G184+28</f>
        <v>45569</v>
      </c>
      <c r="H188" s="296">
        <f t="shared" si="71"/>
        <v>45571</v>
      </c>
      <c r="I188" s="296">
        <f t="shared" si="72"/>
        <v>45573</v>
      </c>
      <c r="J188" s="446">
        <f>G188-3+TIME(16,0,0)</f>
        <v>45566.6666666667</v>
      </c>
      <c r="M188" s="206"/>
      <c r="P188" s="8"/>
    </row>
    <row r="189" ht="14.25" customHeight="1" spans="1:13">
      <c r="A189" s="46" t="s">
        <v>681</v>
      </c>
      <c r="B189" s="410"/>
      <c r="C189" s="410"/>
      <c r="D189" s="410"/>
      <c r="E189" s="410"/>
      <c r="F189" s="411"/>
      <c r="G189" s="291"/>
      <c r="H189" s="412"/>
      <c r="I189" s="412"/>
      <c r="J189" s="434"/>
      <c r="K189" s="434"/>
      <c r="L189" s="440"/>
      <c r="M189" s="4"/>
    </row>
    <row r="190" spans="1:11">
      <c r="A190" s="490"/>
      <c r="B190" s="415"/>
      <c r="C190" s="415"/>
      <c r="D190" s="415"/>
      <c r="E190" s="415"/>
      <c r="F190" s="416"/>
      <c r="G190" s="278"/>
      <c r="H190" s="417"/>
      <c r="I190" s="417"/>
      <c r="J190" s="417"/>
      <c r="K190" s="417"/>
    </row>
    <row r="191" spans="1:11">
      <c r="A191" s="409" t="s">
        <v>952</v>
      </c>
      <c r="B191" s="415"/>
      <c r="C191" s="415"/>
      <c r="D191" s="415"/>
      <c r="E191" s="415"/>
      <c r="F191" s="416"/>
      <c r="G191" s="278"/>
      <c r="H191" s="417"/>
      <c r="I191" s="417"/>
      <c r="J191" s="417"/>
      <c r="K191" s="417"/>
    </row>
    <row r="192" s="404" customFormat="1" ht="15" customHeight="1" spans="1:15">
      <c r="A192" s="471" t="s">
        <v>638</v>
      </c>
      <c r="B192" s="312" t="s">
        <v>521</v>
      </c>
      <c r="C192" s="312" t="s">
        <v>639</v>
      </c>
      <c r="D192" s="312" t="s">
        <v>640</v>
      </c>
      <c r="E192" s="312" t="s">
        <v>8</v>
      </c>
      <c r="F192" s="311" t="s">
        <v>129</v>
      </c>
      <c r="G192" s="505" t="s">
        <v>11</v>
      </c>
      <c r="H192" s="311" t="s">
        <v>953</v>
      </c>
      <c r="I192" s="311" t="s">
        <v>644</v>
      </c>
      <c r="M192" s="445"/>
      <c r="N192" s="445"/>
      <c r="O192" s="445"/>
    </row>
    <row r="193" ht="15" customHeight="1" spans="1:16">
      <c r="A193" s="512" t="s">
        <v>954</v>
      </c>
      <c r="B193" s="513" t="s">
        <v>955</v>
      </c>
      <c r="C193" s="513" t="s">
        <v>956</v>
      </c>
      <c r="D193" s="514">
        <v>530</v>
      </c>
      <c r="E193" s="302" t="s">
        <v>955</v>
      </c>
      <c r="F193" s="483"/>
      <c r="G193" s="296">
        <v>45540</v>
      </c>
      <c r="H193" s="296">
        <f>G193+2</f>
        <v>45542</v>
      </c>
      <c r="I193" s="446">
        <f>G193-3+TIME(16,0,0)</f>
        <v>45537.6666666667</v>
      </c>
      <c r="M193" s="206"/>
      <c r="P193" s="8"/>
    </row>
    <row r="194" ht="15" customHeight="1" spans="1:16">
      <c r="A194" s="512" t="s">
        <v>680</v>
      </c>
      <c r="B194" s="513"/>
      <c r="C194" s="513"/>
      <c r="D194" s="514"/>
      <c r="E194" s="302"/>
      <c r="F194" s="483"/>
      <c r="G194" s="296">
        <f>G193+7</f>
        <v>45547</v>
      </c>
      <c r="H194" s="296">
        <f t="shared" ref="H194:H197" si="73">G194+2</f>
        <v>45549</v>
      </c>
      <c r="I194" s="446">
        <f>G194-3+TIME(16,0,0)</f>
        <v>45544.6666666667</v>
      </c>
      <c r="M194" s="206"/>
      <c r="P194" s="8"/>
    </row>
    <row r="195" ht="15" customHeight="1" spans="1:16">
      <c r="A195" s="512" t="s">
        <v>954</v>
      </c>
      <c r="B195" s="513" t="s">
        <v>957</v>
      </c>
      <c r="C195" s="513" t="s">
        <v>956</v>
      </c>
      <c r="D195" s="514">
        <v>532</v>
      </c>
      <c r="E195" s="513" t="s">
        <v>957</v>
      </c>
      <c r="F195" s="483"/>
      <c r="G195" s="296">
        <f>G193+14</f>
        <v>45554</v>
      </c>
      <c r="H195" s="296">
        <f t="shared" si="73"/>
        <v>45556</v>
      </c>
      <c r="I195" s="446">
        <f>G195-3+TIME(16,0,0)</f>
        <v>45551.6666666667</v>
      </c>
      <c r="M195" s="206"/>
      <c r="P195" s="8"/>
    </row>
    <row r="196" ht="15" customHeight="1" spans="1:16">
      <c r="A196" s="512" t="s">
        <v>954</v>
      </c>
      <c r="B196" s="513" t="s">
        <v>958</v>
      </c>
      <c r="C196" s="513" t="s">
        <v>956</v>
      </c>
      <c r="D196" s="514">
        <v>533</v>
      </c>
      <c r="E196" s="513" t="s">
        <v>958</v>
      </c>
      <c r="F196" s="483"/>
      <c r="G196" s="296">
        <f>G193+21</f>
        <v>45561</v>
      </c>
      <c r="H196" s="296">
        <f t="shared" si="73"/>
        <v>45563</v>
      </c>
      <c r="I196" s="446">
        <f>G196-3+TIME(16,0,0)</f>
        <v>45558.6666666667</v>
      </c>
      <c r="M196" s="206"/>
      <c r="P196" s="8"/>
    </row>
    <row r="197" ht="15" customHeight="1" spans="1:16">
      <c r="A197" s="512" t="s">
        <v>954</v>
      </c>
      <c r="B197" s="513" t="s">
        <v>959</v>
      </c>
      <c r="C197" s="513" t="s">
        <v>956</v>
      </c>
      <c r="D197" s="514">
        <v>534</v>
      </c>
      <c r="E197" s="513" t="s">
        <v>959</v>
      </c>
      <c r="F197" s="483"/>
      <c r="G197" s="296">
        <f>G193+28</f>
        <v>45568</v>
      </c>
      <c r="H197" s="296">
        <f t="shared" si="73"/>
        <v>45570</v>
      </c>
      <c r="I197" s="446">
        <f>G197-3+TIME(16,0,0)</f>
        <v>45565.6666666667</v>
      </c>
      <c r="M197" s="206"/>
      <c r="P197" s="8"/>
    </row>
    <row r="198" ht="15" customHeight="1" spans="1:13">
      <c r="A198" s="46" t="s">
        <v>681</v>
      </c>
      <c r="B198" s="423"/>
      <c r="C198" s="461"/>
      <c r="D198" s="423"/>
      <c r="E198" s="423"/>
      <c r="F198" s="411"/>
      <c r="G198" s="291"/>
      <c r="H198" s="412"/>
      <c r="I198" s="434"/>
      <c r="J198" s="434"/>
      <c r="K198" s="440"/>
      <c r="L198" s="4"/>
      <c r="M198" s="4"/>
    </row>
    <row r="199" spans="1:254">
      <c r="A199" s="515"/>
      <c r="B199" s="516"/>
      <c r="C199" s="516"/>
      <c r="D199" s="516"/>
      <c r="E199" s="516"/>
      <c r="F199" s="517"/>
      <c r="G199" s="72"/>
      <c r="H199" s="2"/>
      <c r="I199" s="2"/>
      <c r="K199" s="515"/>
      <c r="L199" s="2"/>
      <c r="M199" s="2"/>
      <c r="N199" s="176"/>
      <c r="U199" s="526"/>
      <c r="V199" s="526"/>
      <c r="W199" s="526"/>
      <c r="X199" s="526"/>
      <c r="Y199" s="526"/>
      <c r="Z199" s="526"/>
      <c r="AA199" s="526"/>
      <c r="AB199" s="526"/>
      <c r="AC199" s="526"/>
      <c r="AD199" s="526"/>
      <c r="AE199" s="526"/>
      <c r="AF199" s="526"/>
      <c r="AG199" s="526"/>
      <c r="AH199" s="526"/>
      <c r="AI199" s="526"/>
      <c r="AJ199" s="526"/>
      <c r="AK199" s="526"/>
      <c r="AL199" s="526"/>
      <c r="AM199" s="526"/>
      <c r="AN199" s="526"/>
      <c r="AO199" s="526"/>
      <c r="AP199" s="526"/>
      <c r="AQ199" s="526"/>
      <c r="AR199" s="526"/>
      <c r="AS199" s="526"/>
      <c r="AT199" s="526"/>
      <c r="AU199" s="526"/>
      <c r="AV199" s="526"/>
      <c r="AW199" s="526"/>
      <c r="AX199" s="526"/>
      <c r="AY199" s="526"/>
      <c r="AZ199" s="526"/>
      <c r="BA199" s="526"/>
      <c r="BB199" s="526"/>
      <c r="BC199" s="526"/>
      <c r="BD199" s="526"/>
      <c r="BE199" s="526"/>
      <c r="BF199" s="526"/>
      <c r="BG199" s="526"/>
      <c r="BH199" s="526"/>
      <c r="BI199" s="526"/>
      <c r="BJ199" s="526"/>
      <c r="BK199" s="526"/>
      <c r="BL199" s="526"/>
      <c r="BM199" s="526"/>
      <c r="BN199" s="526"/>
      <c r="BO199" s="526"/>
      <c r="BP199" s="526"/>
      <c r="BQ199" s="526"/>
      <c r="BR199" s="526"/>
      <c r="BS199" s="526"/>
      <c r="BT199" s="526"/>
      <c r="BU199" s="526"/>
      <c r="BV199" s="526"/>
      <c r="BW199" s="526"/>
      <c r="BX199" s="526"/>
      <c r="BY199" s="526"/>
      <c r="BZ199" s="526"/>
      <c r="CA199" s="526"/>
      <c r="CB199" s="526"/>
      <c r="CC199" s="526"/>
      <c r="CD199" s="526"/>
      <c r="CE199" s="526"/>
      <c r="CF199" s="526"/>
      <c r="CG199" s="526"/>
      <c r="CH199" s="526"/>
      <c r="CI199" s="526"/>
      <c r="CJ199" s="526"/>
      <c r="CK199" s="526"/>
      <c r="CL199" s="526"/>
      <c r="CM199" s="526"/>
      <c r="CN199" s="526"/>
      <c r="CO199" s="526"/>
      <c r="CP199" s="526"/>
      <c r="CQ199" s="526"/>
      <c r="CR199" s="526"/>
      <c r="CS199" s="526"/>
      <c r="CT199" s="526"/>
      <c r="CU199" s="526"/>
      <c r="CV199" s="526"/>
      <c r="CW199" s="526"/>
      <c r="CX199" s="526"/>
      <c r="CY199" s="526"/>
      <c r="CZ199" s="526"/>
      <c r="DA199" s="526"/>
      <c r="DB199" s="526"/>
      <c r="DC199" s="526"/>
      <c r="DD199" s="526"/>
      <c r="DE199" s="526"/>
      <c r="DF199" s="526"/>
      <c r="DG199" s="526"/>
      <c r="DH199" s="526"/>
      <c r="DI199" s="526"/>
      <c r="DJ199" s="526"/>
      <c r="DK199" s="526"/>
      <c r="DL199" s="526"/>
      <c r="DM199" s="526"/>
      <c r="DN199" s="526"/>
      <c r="DO199" s="526"/>
      <c r="DP199" s="526"/>
      <c r="DQ199" s="526"/>
      <c r="DR199" s="526"/>
      <c r="DS199" s="526"/>
      <c r="DT199" s="526"/>
      <c r="DU199" s="526"/>
      <c r="DV199" s="526"/>
      <c r="DW199" s="526"/>
      <c r="DX199" s="526"/>
      <c r="DY199" s="526"/>
      <c r="DZ199" s="526"/>
      <c r="EA199" s="526"/>
      <c r="EB199" s="526"/>
      <c r="EC199" s="526"/>
      <c r="ED199" s="526"/>
      <c r="EE199" s="526"/>
      <c r="EF199" s="526"/>
      <c r="EG199" s="526"/>
      <c r="EH199" s="526"/>
      <c r="EI199" s="526"/>
      <c r="EJ199" s="526"/>
      <c r="EK199" s="526"/>
      <c r="EL199" s="526"/>
      <c r="EM199" s="526"/>
      <c r="EN199" s="526"/>
      <c r="EO199" s="526"/>
      <c r="EP199" s="526"/>
      <c r="EQ199" s="526"/>
      <c r="ER199" s="526"/>
      <c r="ES199" s="526"/>
      <c r="ET199" s="526"/>
      <c r="EU199" s="526"/>
      <c r="EV199" s="526"/>
      <c r="EW199" s="526"/>
      <c r="EX199" s="526"/>
      <c r="EY199" s="526"/>
      <c r="EZ199" s="526"/>
      <c r="FA199" s="526"/>
      <c r="FB199" s="526"/>
      <c r="FC199" s="526"/>
      <c r="FD199" s="526"/>
      <c r="FE199" s="526"/>
      <c r="FF199" s="526"/>
      <c r="FG199" s="526"/>
      <c r="FH199" s="526"/>
      <c r="FI199" s="526"/>
      <c r="FJ199" s="526"/>
      <c r="FK199" s="526"/>
      <c r="FL199" s="526"/>
      <c r="FM199" s="526"/>
      <c r="FN199" s="526"/>
      <c r="FO199" s="526"/>
      <c r="FP199" s="526"/>
      <c r="FQ199" s="526"/>
      <c r="FR199" s="526"/>
      <c r="FS199" s="526"/>
      <c r="FT199" s="526"/>
      <c r="FU199" s="526"/>
      <c r="FV199" s="526"/>
      <c r="FW199" s="526"/>
      <c r="FX199" s="526"/>
      <c r="FY199" s="526"/>
      <c r="FZ199" s="526"/>
      <c r="GA199" s="526"/>
      <c r="GB199" s="526"/>
      <c r="GC199" s="526"/>
      <c r="GD199" s="526"/>
      <c r="GE199" s="526"/>
      <c r="GF199" s="526"/>
      <c r="GG199" s="526"/>
      <c r="GH199" s="526"/>
      <c r="GI199" s="526"/>
      <c r="GJ199" s="526"/>
      <c r="GK199" s="526"/>
      <c r="GL199" s="526"/>
      <c r="GM199" s="526"/>
      <c r="GN199" s="526"/>
      <c r="GO199" s="526"/>
      <c r="GP199" s="526"/>
      <c r="GQ199" s="526"/>
      <c r="GR199" s="526"/>
      <c r="GS199" s="526"/>
      <c r="GT199" s="526"/>
      <c r="GU199" s="526"/>
      <c r="GV199" s="526"/>
      <c r="GW199" s="526"/>
      <c r="GX199" s="526"/>
      <c r="GY199" s="526"/>
      <c r="GZ199" s="526"/>
      <c r="HA199" s="526"/>
      <c r="HB199" s="526"/>
      <c r="HC199" s="526"/>
      <c r="HD199" s="526"/>
      <c r="HE199" s="526"/>
      <c r="HF199" s="526"/>
      <c r="HG199" s="526"/>
      <c r="HH199" s="526"/>
      <c r="HI199" s="526"/>
      <c r="HJ199" s="526"/>
      <c r="HK199" s="526"/>
      <c r="HL199" s="526"/>
      <c r="HM199" s="526"/>
      <c r="HN199" s="526"/>
      <c r="HO199" s="526"/>
      <c r="HP199" s="526"/>
      <c r="HQ199" s="526"/>
      <c r="HR199" s="526"/>
      <c r="HS199" s="526"/>
      <c r="HT199" s="526"/>
      <c r="HU199" s="526"/>
      <c r="HV199" s="526"/>
      <c r="HW199" s="526"/>
      <c r="HX199" s="526"/>
      <c r="HY199" s="526"/>
      <c r="HZ199" s="526"/>
      <c r="IA199" s="526"/>
      <c r="IB199" s="526"/>
      <c r="IC199" s="526"/>
      <c r="ID199" s="526"/>
      <c r="IE199" s="526"/>
      <c r="IF199" s="526"/>
      <c r="IG199" s="526"/>
      <c r="IH199" s="526"/>
      <c r="II199" s="526"/>
      <c r="IJ199" s="526"/>
      <c r="IK199" s="526"/>
      <c r="IL199" s="526"/>
      <c r="IM199" s="526"/>
      <c r="IN199" s="526"/>
      <c r="IO199" s="526"/>
      <c r="IP199" s="526"/>
      <c r="IQ199" s="526"/>
      <c r="IR199" s="526"/>
      <c r="IS199" s="526"/>
      <c r="IT199" s="526"/>
    </row>
    <row r="200" spans="1:250">
      <c r="A200" s="46" t="s">
        <v>960</v>
      </c>
      <c r="B200" s="518"/>
      <c r="C200" s="518"/>
      <c r="D200" s="518"/>
      <c r="E200" s="518"/>
      <c r="F200" s="519"/>
      <c r="G200" s="358"/>
      <c r="I200" s="434"/>
      <c r="J200" s="434"/>
      <c r="U200" s="526"/>
      <c r="V200" s="526"/>
      <c r="W200" s="526"/>
      <c r="X200" s="526"/>
      <c r="Y200" s="526"/>
      <c r="Z200" s="526"/>
      <c r="AA200" s="526"/>
      <c r="AB200" s="526"/>
      <c r="AC200" s="526"/>
      <c r="AD200" s="526"/>
      <c r="AE200" s="526"/>
      <c r="AF200" s="526"/>
      <c r="AG200" s="526"/>
      <c r="AH200" s="526"/>
      <c r="AI200" s="526"/>
      <c r="AJ200" s="526"/>
      <c r="AK200" s="526"/>
      <c r="AL200" s="526"/>
      <c r="AM200" s="526"/>
      <c r="AN200" s="526"/>
      <c r="AO200" s="526"/>
      <c r="AP200" s="526"/>
      <c r="AQ200" s="526"/>
      <c r="AR200" s="526"/>
      <c r="AS200" s="526"/>
      <c r="AT200" s="526"/>
      <c r="AU200" s="526"/>
      <c r="AV200" s="526"/>
      <c r="AW200" s="526"/>
      <c r="AX200" s="526"/>
      <c r="AY200" s="526"/>
      <c r="AZ200" s="526"/>
      <c r="BA200" s="526"/>
      <c r="BB200" s="526"/>
      <c r="BC200" s="526"/>
      <c r="BD200" s="526"/>
      <c r="BE200" s="526"/>
      <c r="BF200" s="526"/>
      <c r="BG200" s="526"/>
      <c r="BH200" s="526"/>
      <c r="BI200" s="526"/>
      <c r="BJ200" s="526"/>
      <c r="BK200" s="526"/>
      <c r="BL200" s="526"/>
      <c r="BM200" s="526"/>
      <c r="BN200" s="526"/>
      <c r="BO200" s="526"/>
      <c r="BP200" s="526"/>
      <c r="BQ200" s="526"/>
      <c r="BR200" s="526"/>
      <c r="BS200" s="526"/>
      <c r="BT200" s="526"/>
      <c r="BU200" s="526"/>
      <c r="BV200" s="526"/>
      <c r="BW200" s="526"/>
      <c r="BX200" s="526"/>
      <c r="BY200" s="526"/>
      <c r="BZ200" s="526"/>
      <c r="CA200" s="526"/>
      <c r="CB200" s="526"/>
      <c r="CC200" s="526"/>
      <c r="CD200" s="526"/>
      <c r="CE200" s="526"/>
      <c r="CF200" s="526"/>
      <c r="CG200" s="526"/>
      <c r="CH200" s="526"/>
      <c r="CI200" s="526"/>
      <c r="CJ200" s="526"/>
      <c r="CK200" s="526"/>
      <c r="CL200" s="526"/>
      <c r="CM200" s="526"/>
      <c r="CN200" s="526"/>
      <c r="CO200" s="526"/>
      <c r="CP200" s="526"/>
      <c r="CQ200" s="526"/>
      <c r="CR200" s="526"/>
      <c r="CS200" s="526"/>
      <c r="CT200" s="526"/>
      <c r="CU200" s="526"/>
      <c r="CV200" s="526"/>
      <c r="CW200" s="526"/>
      <c r="CX200" s="526"/>
      <c r="CY200" s="526"/>
      <c r="CZ200" s="526"/>
      <c r="DA200" s="526"/>
      <c r="DB200" s="526"/>
      <c r="DC200" s="526"/>
      <c r="DD200" s="526"/>
      <c r="DE200" s="526"/>
      <c r="DF200" s="526"/>
      <c r="DG200" s="526"/>
      <c r="DH200" s="526"/>
      <c r="DI200" s="526"/>
      <c r="DJ200" s="526"/>
      <c r="DK200" s="526"/>
      <c r="DL200" s="526"/>
      <c r="DM200" s="526"/>
      <c r="DN200" s="526"/>
      <c r="DO200" s="526"/>
      <c r="DP200" s="526"/>
      <c r="DQ200" s="526"/>
      <c r="DR200" s="526"/>
      <c r="DS200" s="526"/>
      <c r="DT200" s="526"/>
      <c r="DU200" s="526"/>
      <c r="DV200" s="526"/>
      <c r="DW200" s="526"/>
      <c r="DX200" s="526"/>
      <c r="DY200" s="526"/>
      <c r="DZ200" s="526"/>
      <c r="EA200" s="526"/>
      <c r="EB200" s="526"/>
      <c r="EC200" s="526"/>
      <c r="ED200" s="526"/>
      <c r="EE200" s="526"/>
      <c r="EF200" s="526"/>
      <c r="EG200" s="526"/>
      <c r="EH200" s="526"/>
      <c r="EI200" s="526"/>
      <c r="EJ200" s="526"/>
      <c r="EK200" s="526"/>
      <c r="EL200" s="526"/>
      <c r="EM200" s="526"/>
      <c r="EN200" s="526"/>
      <c r="EO200" s="526"/>
      <c r="EP200" s="526"/>
      <c r="EQ200" s="526"/>
      <c r="ER200" s="526"/>
      <c r="ES200" s="526"/>
      <c r="ET200" s="526"/>
      <c r="EU200" s="526"/>
      <c r="EV200" s="526"/>
      <c r="EW200" s="526"/>
      <c r="EX200" s="526"/>
      <c r="EY200" s="526"/>
      <c r="EZ200" s="526"/>
      <c r="FA200" s="526"/>
      <c r="FB200" s="526"/>
      <c r="FC200" s="526"/>
      <c r="FD200" s="526"/>
      <c r="FE200" s="526"/>
      <c r="FF200" s="526"/>
      <c r="FG200" s="526"/>
      <c r="FH200" s="526"/>
      <c r="FI200" s="526"/>
      <c r="FJ200" s="526"/>
      <c r="FK200" s="526"/>
      <c r="FL200" s="526"/>
      <c r="FM200" s="526"/>
      <c r="FN200" s="526"/>
      <c r="FO200" s="526"/>
      <c r="FP200" s="526"/>
      <c r="FQ200" s="526"/>
      <c r="FR200" s="526"/>
      <c r="FS200" s="526"/>
      <c r="FT200" s="526"/>
      <c r="FU200" s="526"/>
      <c r="FV200" s="526"/>
      <c r="FW200" s="526"/>
      <c r="FX200" s="526"/>
      <c r="FY200" s="526"/>
      <c r="FZ200" s="526"/>
      <c r="GA200" s="526"/>
      <c r="GB200" s="526"/>
      <c r="GC200" s="526"/>
      <c r="GD200" s="526"/>
      <c r="GE200" s="526"/>
      <c r="GF200" s="526"/>
      <c r="GG200" s="526"/>
      <c r="GH200" s="526"/>
      <c r="GI200" s="526"/>
      <c r="GJ200" s="526"/>
      <c r="GK200" s="526"/>
      <c r="GL200" s="526"/>
      <c r="GM200" s="526"/>
      <c r="GN200" s="526"/>
      <c r="GO200" s="526"/>
      <c r="GP200" s="526"/>
      <c r="GQ200" s="526"/>
      <c r="GR200" s="526"/>
      <c r="GS200" s="526"/>
      <c r="GT200" s="526"/>
      <c r="GU200" s="526"/>
      <c r="GV200" s="526"/>
      <c r="GW200" s="526"/>
      <c r="GX200" s="526"/>
      <c r="GY200" s="526"/>
      <c r="GZ200" s="526"/>
      <c r="HA200" s="526"/>
      <c r="HB200" s="526"/>
      <c r="HC200" s="526"/>
      <c r="HD200" s="526"/>
      <c r="HE200" s="526"/>
      <c r="HF200" s="526"/>
      <c r="HG200" s="526"/>
      <c r="HH200" s="526"/>
      <c r="HI200" s="526"/>
      <c r="HJ200" s="526"/>
      <c r="HK200" s="526"/>
      <c r="HL200" s="526"/>
      <c r="HM200" s="526"/>
      <c r="HN200" s="526"/>
      <c r="HO200" s="526"/>
      <c r="HP200" s="526"/>
      <c r="HQ200" s="526"/>
      <c r="HR200" s="526"/>
      <c r="HS200" s="526"/>
      <c r="HT200" s="526"/>
      <c r="HU200" s="526"/>
      <c r="HV200" s="526"/>
      <c r="HW200" s="526"/>
      <c r="HX200" s="526"/>
      <c r="HY200" s="526"/>
      <c r="HZ200" s="526"/>
      <c r="IA200" s="526"/>
      <c r="IB200" s="526"/>
      <c r="IC200" s="526"/>
      <c r="ID200" s="526"/>
      <c r="IE200" s="526"/>
      <c r="IF200" s="526"/>
      <c r="IG200" s="526"/>
      <c r="IH200" s="526"/>
      <c r="II200" s="526"/>
      <c r="IJ200" s="526"/>
      <c r="IK200" s="526"/>
      <c r="IL200" s="526"/>
      <c r="IM200" s="526"/>
      <c r="IN200" s="526"/>
      <c r="IO200" s="526"/>
      <c r="IP200" s="526"/>
    </row>
    <row r="201" s="404" customFormat="1" ht="15" customHeight="1" spans="1:250">
      <c r="A201" s="471" t="s">
        <v>638</v>
      </c>
      <c r="B201" s="435" t="s">
        <v>5</v>
      </c>
      <c r="C201" s="312" t="s">
        <v>639</v>
      </c>
      <c r="D201" s="435" t="s">
        <v>640</v>
      </c>
      <c r="E201" s="435" t="s">
        <v>8</v>
      </c>
      <c r="F201" s="520" t="s">
        <v>62</v>
      </c>
      <c r="G201" s="486" t="s">
        <v>11</v>
      </c>
      <c r="H201" s="521" t="s">
        <v>641</v>
      </c>
      <c r="I201" s="486" t="s">
        <v>4</v>
      </c>
      <c r="J201" s="311" t="s">
        <v>644</v>
      </c>
      <c r="M201" s="445"/>
      <c r="N201" s="445"/>
      <c r="O201" s="445"/>
      <c r="T201" s="527"/>
      <c r="U201" s="527"/>
      <c r="V201" s="527"/>
      <c r="W201" s="527"/>
      <c r="X201" s="527"/>
      <c r="Y201" s="527"/>
      <c r="Z201" s="527"/>
      <c r="AA201" s="527"/>
      <c r="AB201" s="527"/>
      <c r="AC201" s="527"/>
      <c r="AD201" s="527"/>
      <c r="AE201" s="527"/>
      <c r="AF201" s="527"/>
      <c r="AG201" s="527"/>
      <c r="AH201" s="527"/>
      <c r="AI201" s="527"/>
      <c r="AJ201" s="527"/>
      <c r="AK201" s="527"/>
      <c r="AL201" s="527"/>
      <c r="AM201" s="527"/>
      <c r="AN201" s="527"/>
      <c r="AO201" s="527"/>
      <c r="AP201" s="527"/>
      <c r="AQ201" s="527"/>
      <c r="AR201" s="527"/>
      <c r="AS201" s="527"/>
      <c r="AT201" s="527"/>
      <c r="AU201" s="527"/>
      <c r="AV201" s="527"/>
      <c r="AW201" s="527"/>
      <c r="AX201" s="527"/>
      <c r="AY201" s="527"/>
      <c r="AZ201" s="527"/>
      <c r="BA201" s="527"/>
      <c r="BB201" s="527"/>
      <c r="BC201" s="527"/>
      <c r="BD201" s="527"/>
      <c r="BE201" s="527"/>
      <c r="BF201" s="527"/>
      <c r="BG201" s="527"/>
      <c r="BH201" s="527"/>
      <c r="BI201" s="527"/>
      <c r="BJ201" s="527"/>
      <c r="BK201" s="527"/>
      <c r="BL201" s="527"/>
      <c r="BM201" s="527"/>
      <c r="BN201" s="527"/>
      <c r="BO201" s="527"/>
      <c r="BP201" s="527"/>
      <c r="BQ201" s="527"/>
      <c r="BR201" s="527"/>
      <c r="BS201" s="527"/>
      <c r="BT201" s="527"/>
      <c r="BU201" s="527"/>
      <c r="BV201" s="527"/>
      <c r="BW201" s="527"/>
      <c r="BX201" s="527"/>
      <c r="BY201" s="527"/>
      <c r="BZ201" s="527"/>
      <c r="CA201" s="527"/>
      <c r="CB201" s="527"/>
      <c r="CC201" s="527"/>
      <c r="CD201" s="527"/>
      <c r="CE201" s="527"/>
      <c r="CF201" s="527"/>
      <c r="CG201" s="527"/>
      <c r="CH201" s="527"/>
      <c r="CI201" s="527"/>
      <c r="CJ201" s="527"/>
      <c r="CK201" s="527"/>
      <c r="CL201" s="527"/>
      <c r="CM201" s="527"/>
      <c r="CN201" s="527"/>
      <c r="CO201" s="527"/>
      <c r="CP201" s="527"/>
      <c r="CQ201" s="527"/>
      <c r="CR201" s="527"/>
      <c r="CS201" s="527"/>
      <c r="CT201" s="527"/>
      <c r="CU201" s="527"/>
      <c r="CV201" s="527"/>
      <c r="CW201" s="527"/>
      <c r="CX201" s="527"/>
      <c r="CY201" s="527"/>
      <c r="CZ201" s="527"/>
      <c r="DA201" s="527"/>
      <c r="DB201" s="527"/>
      <c r="DC201" s="527"/>
      <c r="DD201" s="527"/>
      <c r="DE201" s="527"/>
      <c r="DF201" s="527"/>
      <c r="DG201" s="527"/>
      <c r="DH201" s="527"/>
      <c r="DI201" s="527"/>
      <c r="DJ201" s="527"/>
      <c r="DK201" s="527"/>
      <c r="DL201" s="527"/>
      <c r="DM201" s="527"/>
      <c r="DN201" s="527"/>
      <c r="DO201" s="527"/>
      <c r="DP201" s="527"/>
      <c r="DQ201" s="527"/>
      <c r="DR201" s="527"/>
      <c r="DS201" s="527"/>
      <c r="DT201" s="527"/>
      <c r="DU201" s="527"/>
      <c r="DV201" s="527"/>
      <c r="DW201" s="527"/>
      <c r="DX201" s="527"/>
      <c r="DY201" s="527"/>
      <c r="DZ201" s="527"/>
      <c r="EA201" s="527"/>
      <c r="EB201" s="527"/>
      <c r="EC201" s="527"/>
      <c r="ED201" s="527"/>
      <c r="EE201" s="527"/>
      <c r="EF201" s="527"/>
      <c r="EG201" s="527"/>
      <c r="EH201" s="527"/>
      <c r="EI201" s="527"/>
      <c r="EJ201" s="527"/>
      <c r="EK201" s="527"/>
      <c r="EL201" s="527"/>
      <c r="EM201" s="527"/>
      <c r="EN201" s="527"/>
      <c r="EO201" s="527"/>
      <c r="EP201" s="527"/>
      <c r="EQ201" s="527"/>
      <c r="ER201" s="527"/>
      <c r="ES201" s="527"/>
      <c r="ET201" s="527"/>
      <c r="EU201" s="527"/>
      <c r="EV201" s="527"/>
      <c r="EW201" s="527"/>
      <c r="EX201" s="527"/>
      <c r="EY201" s="527"/>
      <c r="EZ201" s="527"/>
      <c r="FA201" s="527"/>
      <c r="FB201" s="527"/>
      <c r="FC201" s="527"/>
      <c r="FD201" s="527"/>
      <c r="FE201" s="527"/>
      <c r="FF201" s="527"/>
      <c r="FG201" s="527"/>
      <c r="FH201" s="527"/>
      <c r="FI201" s="527"/>
      <c r="FJ201" s="527"/>
      <c r="FK201" s="527"/>
      <c r="FL201" s="527"/>
      <c r="FM201" s="527"/>
      <c r="FN201" s="527"/>
      <c r="FO201" s="527"/>
      <c r="FP201" s="527"/>
      <c r="FQ201" s="527"/>
      <c r="FR201" s="527"/>
      <c r="FS201" s="527"/>
      <c r="FT201" s="527"/>
      <c r="FU201" s="527"/>
      <c r="FV201" s="527"/>
      <c r="FW201" s="527"/>
      <c r="FX201" s="527"/>
      <c r="FY201" s="527"/>
      <c r="FZ201" s="527"/>
      <c r="GA201" s="527"/>
      <c r="GB201" s="527"/>
      <c r="GC201" s="527"/>
      <c r="GD201" s="527"/>
      <c r="GE201" s="527"/>
      <c r="GF201" s="527"/>
      <c r="GG201" s="527"/>
      <c r="GH201" s="527"/>
      <c r="GI201" s="527"/>
      <c r="GJ201" s="527"/>
      <c r="GK201" s="527"/>
      <c r="GL201" s="527"/>
      <c r="GM201" s="527"/>
      <c r="GN201" s="527"/>
      <c r="GO201" s="527"/>
      <c r="GP201" s="527"/>
      <c r="GQ201" s="527"/>
      <c r="GR201" s="527"/>
      <c r="GS201" s="527"/>
      <c r="GT201" s="527"/>
      <c r="GU201" s="527"/>
      <c r="GV201" s="527"/>
      <c r="GW201" s="527"/>
      <c r="GX201" s="527"/>
      <c r="GY201" s="527"/>
      <c r="GZ201" s="527"/>
      <c r="HA201" s="527"/>
      <c r="HB201" s="527"/>
      <c r="HC201" s="527"/>
      <c r="HD201" s="527"/>
      <c r="HE201" s="527"/>
      <c r="HF201" s="527"/>
      <c r="HG201" s="527"/>
      <c r="HH201" s="527"/>
      <c r="HI201" s="527"/>
      <c r="HJ201" s="527"/>
      <c r="HK201" s="527"/>
      <c r="HL201" s="527"/>
      <c r="HM201" s="527"/>
      <c r="HN201" s="527"/>
      <c r="HO201" s="527"/>
      <c r="HP201" s="527"/>
      <c r="HQ201" s="527"/>
      <c r="HR201" s="527"/>
      <c r="HS201" s="527"/>
      <c r="HT201" s="527"/>
      <c r="HU201" s="527"/>
      <c r="HV201" s="527"/>
      <c r="HW201" s="527"/>
      <c r="HX201" s="527"/>
      <c r="HY201" s="527"/>
      <c r="HZ201" s="527"/>
      <c r="IA201" s="527"/>
      <c r="IB201" s="527"/>
      <c r="IC201" s="527"/>
      <c r="ID201" s="527"/>
      <c r="IE201" s="527"/>
      <c r="IF201" s="527"/>
      <c r="IG201" s="527"/>
      <c r="IH201" s="527"/>
      <c r="II201" s="527"/>
      <c r="IJ201" s="527"/>
      <c r="IK201" s="527"/>
      <c r="IL201" s="527"/>
      <c r="IM201" s="527"/>
      <c r="IN201" s="527"/>
      <c r="IO201" s="527"/>
      <c r="IP201" s="527"/>
    </row>
    <row r="202" ht="15" customHeight="1" spans="1:250">
      <c r="A202" s="292" t="s">
        <v>67</v>
      </c>
      <c r="B202" s="302" t="s">
        <v>68</v>
      </c>
      <c r="C202" s="513" t="s">
        <v>961</v>
      </c>
      <c r="D202" s="302" t="s">
        <v>68</v>
      </c>
      <c r="E202" s="302" t="s">
        <v>68</v>
      </c>
      <c r="F202" s="298"/>
      <c r="G202" s="296">
        <v>45536</v>
      </c>
      <c r="H202" s="296">
        <f>G202+7</f>
        <v>45543</v>
      </c>
      <c r="I202" s="298" t="s">
        <v>22</v>
      </c>
      <c r="J202" s="446">
        <f>G202-3+TIME(16,0,0)</f>
        <v>45533.6666666667</v>
      </c>
      <c r="K202" s="8" t="s">
        <v>138</v>
      </c>
      <c r="M202" s="358"/>
      <c r="N202" s="358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</row>
    <row r="203" ht="15" customHeight="1" spans="1:250">
      <c r="A203" s="292" t="s">
        <v>70</v>
      </c>
      <c r="B203" s="302" t="s">
        <v>71</v>
      </c>
      <c r="C203" s="513" t="s">
        <v>962</v>
      </c>
      <c r="D203" s="302" t="s">
        <v>71</v>
      </c>
      <c r="E203" s="302" t="s">
        <v>71</v>
      </c>
      <c r="F203" s="298"/>
      <c r="G203" s="296">
        <f>G202+7</f>
        <v>45543</v>
      </c>
      <c r="H203" s="296">
        <f>G203+7</f>
        <v>45550</v>
      </c>
      <c r="I203" s="298" t="s">
        <v>22</v>
      </c>
      <c r="J203" s="446">
        <f>G203-3+TIME(16,0,0)</f>
        <v>45540.6666666667</v>
      </c>
      <c r="M203" s="358"/>
      <c r="N203" s="358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</row>
    <row r="204" ht="15" customHeight="1" spans="1:250">
      <c r="A204" s="292" t="s">
        <v>73</v>
      </c>
      <c r="B204" s="302" t="s">
        <v>74</v>
      </c>
      <c r="C204" s="513" t="s">
        <v>963</v>
      </c>
      <c r="D204" s="302" t="s">
        <v>74</v>
      </c>
      <c r="E204" s="302" t="s">
        <v>74</v>
      </c>
      <c r="F204" s="298"/>
      <c r="G204" s="296">
        <f>G203+7</f>
        <v>45550</v>
      </c>
      <c r="H204" s="296">
        <f t="shared" ref="H204:H206" si="74">G204+7</f>
        <v>45557</v>
      </c>
      <c r="I204" s="298" t="s">
        <v>22</v>
      </c>
      <c r="J204" s="446">
        <f>G204-3+TIME(16,0,0)</f>
        <v>45547.6666666667</v>
      </c>
      <c r="L204" s="4"/>
      <c r="M204" s="358"/>
      <c r="N204" s="358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</row>
    <row r="205" ht="15" customHeight="1" spans="1:250">
      <c r="A205" s="292" t="s">
        <v>594</v>
      </c>
      <c r="B205" s="302"/>
      <c r="C205" s="513"/>
      <c r="D205" s="302"/>
      <c r="E205" s="302"/>
      <c r="F205" s="298"/>
      <c r="G205" s="296">
        <f t="shared" ref="G205:G206" si="75">G204+7</f>
        <v>45557</v>
      </c>
      <c r="H205" s="296">
        <f t="shared" si="74"/>
        <v>45564</v>
      </c>
      <c r="I205" s="298" t="s">
        <v>22</v>
      </c>
      <c r="J205" s="446">
        <f>G205-3+TIME(16,0,0)</f>
        <v>45554.6666666667</v>
      </c>
      <c r="L205" s="4"/>
      <c r="M205" s="358"/>
      <c r="N205" s="358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</row>
    <row r="206" ht="15" customHeight="1" spans="1:250">
      <c r="A206" s="292" t="s">
        <v>76</v>
      </c>
      <c r="B206" s="302" t="s">
        <v>71</v>
      </c>
      <c r="C206" s="513" t="s">
        <v>964</v>
      </c>
      <c r="D206" s="302" t="s">
        <v>71</v>
      </c>
      <c r="E206" s="302" t="s">
        <v>71</v>
      </c>
      <c r="F206" s="298"/>
      <c r="G206" s="296">
        <f t="shared" si="75"/>
        <v>45564</v>
      </c>
      <c r="H206" s="296">
        <f t="shared" si="74"/>
        <v>45571</v>
      </c>
      <c r="I206" s="298" t="s">
        <v>22</v>
      </c>
      <c r="J206" s="446">
        <f>G206-3+TIME(16,0,0)</f>
        <v>45561.6666666667</v>
      </c>
      <c r="L206" s="4"/>
      <c r="M206" s="358"/>
      <c r="N206" s="358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</row>
    <row r="207" spans="1:253">
      <c r="A207" s="46" t="s">
        <v>681</v>
      </c>
      <c r="B207" s="410"/>
      <c r="C207" s="410"/>
      <c r="D207" s="423"/>
      <c r="E207" s="410"/>
      <c r="F207" s="517"/>
      <c r="G207" s="72"/>
      <c r="H207" s="2"/>
      <c r="I207" s="525"/>
      <c r="J207" s="487"/>
      <c r="N207" s="358"/>
      <c r="O207" s="358"/>
      <c r="P207" s="358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  <c r="IS207" s="7"/>
    </row>
    <row r="208" spans="1:253">
      <c r="A208" s="434"/>
      <c r="B208" s="461"/>
      <c r="C208" s="461"/>
      <c r="D208" s="461"/>
      <c r="E208" s="461"/>
      <c r="F208" s="411"/>
      <c r="G208" s="291"/>
      <c r="H208" s="412"/>
      <c r="I208" s="434"/>
      <c r="J208" s="434"/>
      <c r="K208" s="440"/>
      <c r="L208" s="4"/>
      <c r="M208" s="4"/>
      <c r="N208" s="358"/>
      <c r="O208" s="358"/>
      <c r="P208" s="358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  <c r="IS208" s="7"/>
    </row>
    <row r="209" hidden="1" spans="1:11">
      <c r="A209" s="46" t="s">
        <v>965</v>
      </c>
      <c r="B209" s="518"/>
      <c r="C209" s="518"/>
      <c r="D209" s="518"/>
      <c r="E209" s="518"/>
      <c r="F209" s="519"/>
      <c r="G209" s="358"/>
      <c r="I209" s="434"/>
      <c r="J209" s="434"/>
      <c r="K209" s="2"/>
    </row>
    <row r="210" hidden="1" spans="1:11">
      <c r="A210" s="471" t="s">
        <v>638</v>
      </c>
      <c r="B210" s="522" t="s">
        <v>5</v>
      </c>
      <c r="C210" s="312" t="s">
        <v>639</v>
      </c>
      <c r="D210" s="522" t="s">
        <v>640</v>
      </c>
      <c r="E210" s="435" t="s">
        <v>8</v>
      </c>
      <c r="F210" s="523" t="s">
        <v>129</v>
      </c>
      <c r="G210" s="486" t="s">
        <v>11</v>
      </c>
      <c r="H210" s="521" t="s">
        <v>966</v>
      </c>
      <c r="I210" s="521" t="s">
        <v>641</v>
      </c>
      <c r="J210" s="486" t="s">
        <v>4</v>
      </c>
      <c r="K210" s="311" t="s">
        <v>644</v>
      </c>
    </row>
    <row r="211" hidden="1" spans="1:11">
      <c r="A211" s="292"/>
      <c r="B211" s="302"/>
      <c r="C211" s="513"/>
      <c r="D211" s="302"/>
      <c r="E211" s="302"/>
      <c r="F211" s="298"/>
      <c r="G211" s="296">
        <v>44896</v>
      </c>
      <c r="H211" s="296">
        <f>G211+7</f>
        <v>44903</v>
      </c>
      <c r="I211" s="296">
        <f>G211+10</f>
        <v>44906</v>
      </c>
      <c r="J211" s="298"/>
      <c r="K211" s="446">
        <f>G211-3+TIME(16,0,0)</f>
        <v>44893.6666666667</v>
      </c>
    </row>
    <row r="212" hidden="1" spans="1:11">
      <c r="A212" s="292"/>
      <c r="B212" s="302"/>
      <c r="C212" s="513"/>
      <c r="D212" s="302"/>
      <c r="E212" s="302"/>
      <c r="F212" s="298"/>
      <c r="G212" s="296">
        <f>G211+7</f>
        <v>44903</v>
      </c>
      <c r="H212" s="296">
        <f t="shared" ref="H212:H215" si="76">G212+7</f>
        <v>44910</v>
      </c>
      <c r="I212" s="296">
        <f t="shared" ref="I212:I215" si="77">G212+10</f>
        <v>44913</v>
      </c>
      <c r="J212" s="298"/>
      <c r="K212" s="446">
        <f t="shared" ref="K212:K215" si="78">G212-3+TIME(16,0,0)</f>
        <v>44900.6666666667</v>
      </c>
    </row>
    <row r="213" hidden="1" spans="1:11">
      <c r="A213" s="292"/>
      <c r="B213" s="302"/>
      <c r="C213" s="513"/>
      <c r="D213" s="302"/>
      <c r="E213" s="302"/>
      <c r="F213" s="298"/>
      <c r="G213" s="296">
        <f>G211+14</f>
        <v>44910</v>
      </c>
      <c r="H213" s="296">
        <f t="shared" si="76"/>
        <v>44917</v>
      </c>
      <c r="I213" s="296">
        <f t="shared" si="77"/>
        <v>44920</v>
      </c>
      <c r="J213" s="298"/>
      <c r="K213" s="446">
        <f t="shared" si="78"/>
        <v>44907.6666666667</v>
      </c>
    </row>
    <row r="214" hidden="1" spans="1:11">
      <c r="A214" s="292"/>
      <c r="B214" s="302"/>
      <c r="C214" s="513"/>
      <c r="D214" s="302"/>
      <c r="E214" s="302"/>
      <c r="F214" s="298"/>
      <c r="G214" s="296">
        <f>G211+21</f>
        <v>44917</v>
      </c>
      <c r="H214" s="296">
        <f t="shared" si="76"/>
        <v>44924</v>
      </c>
      <c r="I214" s="296">
        <f t="shared" si="77"/>
        <v>44927</v>
      </c>
      <c r="J214" s="298"/>
      <c r="K214" s="446">
        <f t="shared" si="78"/>
        <v>44914.6666666667</v>
      </c>
    </row>
    <row r="215" hidden="1" spans="1:253">
      <c r="A215" s="292"/>
      <c r="B215" s="302"/>
      <c r="C215" s="513"/>
      <c r="D215" s="302"/>
      <c r="E215" s="302"/>
      <c r="F215" s="298"/>
      <c r="G215" s="296">
        <f>G211+28</f>
        <v>44924</v>
      </c>
      <c r="H215" s="296">
        <f t="shared" si="76"/>
        <v>44931</v>
      </c>
      <c r="I215" s="296">
        <f t="shared" si="77"/>
        <v>44934</v>
      </c>
      <c r="J215" s="298"/>
      <c r="K215" s="446">
        <f t="shared" si="78"/>
        <v>44921.6666666667</v>
      </c>
      <c r="L215" s="487"/>
      <c r="M215" s="487"/>
      <c r="N215" s="358"/>
      <c r="O215" s="358"/>
      <c r="P215" s="358"/>
      <c r="Q215" s="7"/>
      <c r="R215" s="7"/>
      <c r="S215" s="7"/>
      <c r="T215" s="7"/>
      <c r="U215" s="528"/>
      <c r="V215" s="528"/>
      <c r="W215" s="528"/>
      <c r="X215" s="528"/>
      <c r="Y215" s="528"/>
      <c r="Z215" s="528"/>
      <c r="AA215" s="528"/>
      <c r="AB215" s="528"/>
      <c r="AC215" s="528"/>
      <c r="AD215" s="528"/>
      <c r="AE215" s="528"/>
      <c r="AF215" s="528"/>
      <c r="AG215" s="528"/>
      <c r="AH215" s="528"/>
      <c r="AI215" s="528"/>
      <c r="AJ215" s="528"/>
      <c r="AK215" s="528"/>
      <c r="AL215" s="528"/>
      <c r="AM215" s="528"/>
      <c r="AN215" s="528"/>
      <c r="AO215" s="528"/>
      <c r="AP215" s="528"/>
      <c r="AQ215" s="528"/>
      <c r="AR215" s="528"/>
      <c r="AS215" s="528"/>
      <c r="AT215" s="528"/>
      <c r="AU215" s="528"/>
      <c r="AV215" s="528"/>
      <c r="AW215" s="528"/>
      <c r="AX215" s="528"/>
      <c r="AY215" s="528"/>
      <c r="AZ215" s="528"/>
      <c r="BA215" s="528"/>
      <c r="BB215" s="528"/>
      <c r="BC215" s="528"/>
      <c r="BD215" s="528"/>
      <c r="BE215" s="528"/>
      <c r="BF215" s="528"/>
      <c r="BG215" s="528"/>
      <c r="BH215" s="528"/>
      <c r="BI215" s="528"/>
      <c r="BJ215" s="528"/>
      <c r="BK215" s="528"/>
      <c r="BL215" s="528"/>
      <c r="BM215" s="528"/>
      <c r="BN215" s="528"/>
      <c r="BO215" s="528"/>
      <c r="BP215" s="528"/>
      <c r="BQ215" s="528"/>
      <c r="BR215" s="528"/>
      <c r="BS215" s="528"/>
      <c r="BT215" s="528"/>
      <c r="BU215" s="528"/>
      <c r="BV215" s="528"/>
      <c r="BW215" s="528"/>
      <c r="BX215" s="528"/>
      <c r="BY215" s="528"/>
      <c r="BZ215" s="528"/>
      <c r="CA215" s="528"/>
      <c r="CB215" s="528"/>
      <c r="CC215" s="528"/>
      <c r="CD215" s="528"/>
      <c r="CE215" s="528"/>
      <c r="CF215" s="528"/>
      <c r="CG215" s="528"/>
      <c r="CH215" s="528"/>
      <c r="CI215" s="528"/>
      <c r="CJ215" s="528"/>
      <c r="CK215" s="528"/>
      <c r="CL215" s="528"/>
      <c r="CM215" s="528"/>
      <c r="CN215" s="528"/>
      <c r="CO215" s="528"/>
      <c r="CP215" s="528"/>
      <c r="CQ215" s="528"/>
      <c r="CR215" s="528"/>
      <c r="CS215" s="528"/>
      <c r="CT215" s="528"/>
      <c r="CU215" s="528"/>
      <c r="CV215" s="528"/>
      <c r="CW215" s="528"/>
      <c r="CX215" s="528"/>
      <c r="CY215" s="528"/>
      <c r="CZ215" s="528"/>
      <c r="DA215" s="528"/>
      <c r="DB215" s="528"/>
      <c r="DC215" s="528"/>
      <c r="DD215" s="528"/>
      <c r="DE215" s="528"/>
      <c r="DF215" s="528"/>
      <c r="DG215" s="528"/>
      <c r="DH215" s="528"/>
      <c r="DI215" s="528"/>
      <c r="DJ215" s="528"/>
      <c r="DK215" s="528"/>
      <c r="DL215" s="528"/>
      <c r="DM215" s="528"/>
      <c r="DN215" s="528"/>
      <c r="DO215" s="528"/>
      <c r="DP215" s="528"/>
      <c r="DQ215" s="528"/>
      <c r="DR215" s="528"/>
      <c r="DS215" s="528"/>
      <c r="DT215" s="528"/>
      <c r="DU215" s="528"/>
      <c r="DV215" s="528"/>
      <c r="DW215" s="528"/>
      <c r="DX215" s="528"/>
      <c r="DY215" s="528"/>
      <c r="DZ215" s="528"/>
      <c r="EA215" s="528"/>
      <c r="EB215" s="528"/>
      <c r="EC215" s="528"/>
      <c r="ED215" s="528"/>
      <c r="EE215" s="528"/>
      <c r="EF215" s="528"/>
      <c r="EG215" s="528"/>
      <c r="EH215" s="528"/>
      <c r="EI215" s="528"/>
      <c r="EJ215" s="528"/>
      <c r="EK215" s="528"/>
      <c r="EL215" s="528"/>
      <c r="EM215" s="528"/>
      <c r="EN215" s="528"/>
      <c r="EO215" s="528"/>
      <c r="EP215" s="528"/>
      <c r="EQ215" s="528"/>
      <c r="ER215" s="528"/>
      <c r="ES215" s="528"/>
      <c r="ET215" s="528"/>
      <c r="EU215" s="528"/>
      <c r="EV215" s="528"/>
      <c r="EW215" s="528"/>
      <c r="EX215" s="528"/>
      <c r="EY215" s="528"/>
      <c r="EZ215" s="528"/>
      <c r="FA215" s="528"/>
      <c r="FB215" s="528"/>
      <c r="FC215" s="528"/>
      <c r="FD215" s="528"/>
      <c r="FE215" s="528"/>
      <c r="FF215" s="528"/>
      <c r="FG215" s="528"/>
      <c r="FH215" s="528"/>
      <c r="FI215" s="528"/>
      <c r="FJ215" s="528"/>
      <c r="FK215" s="528"/>
      <c r="FL215" s="528"/>
      <c r="FM215" s="528"/>
      <c r="FN215" s="528"/>
      <c r="FO215" s="528"/>
      <c r="FP215" s="528"/>
      <c r="FQ215" s="528"/>
      <c r="FR215" s="528"/>
      <c r="FS215" s="528"/>
      <c r="FT215" s="528"/>
      <c r="FU215" s="528"/>
      <c r="FV215" s="528"/>
      <c r="FW215" s="528"/>
      <c r="FX215" s="528"/>
      <c r="FY215" s="528"/>
      <c r="FZ215" s="528"/>
      <c r="GA215" s="528"/>
      <c r="GB215" s="528"/>
      <c r="GC215" s="528"/>
      <c r="GD215" s="528"/>
      <c r="GE215" s="528"/>
      <c r="GF215" s="528"/>
      <c r="GG215" s="528"/>
      <c r="GH215" s="528"/>
      <c r="GI215" s="528"/>
      <c r="GJ215" s="528"/>
      <c r="GK215" s="528"/>
      <c r="GL215" s="528"/>
      <c r="GM215" s="528"/>
      <c r="GN215" s="528"/>
      <c r="GO215" s="528"/>
      <c r="GP215" s="528"/>
      <c r="GQ215" s="528"/>
      <c r="GR215" s="528"/>
      <c r="GS215" s="528"/>
      <c r="GT215" s="528"/>
      <c r="GU215" s="528"/>
      <c r="GV215" s="528"/>
      <c r="GW215" s="528"/>
      <c r="GX215" s="528"/>
      <c r="GY215" s="528"/>
      <c r="GZ215" s="528"/>
      <c r="HA215" s="528"/>
      <c r="HB215" s="528"/>
      <c r="HC215" s="528"/>
      <c r="HD215" s="528"/>
      <c r="HE215" s="528"/>
      <c r="HF215" s="528"/>
      <c r="HG215" s="528"/>
      <c r="HH215" s="528"/>
      <c r="HI215" s="528"/>
      <c r="HJ215" s="528"/>
      <c r="HK215" s="528"/>
      <c r="HL215" s="528"/>
      <c r="HM215" s="528"/>
      <c r="HN215" s="528"/>
      <c r="HO215" s="528"/>
      <c r="HP215" s="528"/>
      <c r="HQ215" s="528"/>
      <c r="HR215" s="528"/>
      <c r="HS215" s="528"/>
      <c r="HT215" s="528"/>
      <c r="HU215" s="528"/>
      <c r="HV215" s="528"/>
      <c r="HW215" s="528"/>
      <c r="HX215" s="528"/>
      <c r="HY215" s="528"/>
      <c r="HZ215" s="528"/>
      <c r="IA215" s="528"/>
      <c r="IB215" s="528"/>
      <c r="IC215" s="528"/>
      <c r="ID215" s="528"/>
      <c r="IE215" s="528"/>
      <c r="IF215" s="528"/>
      <c r="IG215" s="528"/>
      <c r="IH215" s="528"/>
      <c r="II215" s="528"/>
      <c r="IJ215" s="528"/>
      <c r="IK215" s="528"/>
      <c r="IL215" s="528"/>
      <c r="IM215" s="528"/>
      <c r="IN215" s="528"/>
      <c r="IO215" s="528"/>
      <c r="IP215" s="528"/>
      <c r="IQ215" s="528"/>
      <c r="IR215" s="528"/>
      <c r="IS215" s="528"/>
    </row>
    <row r="216" spans="1:253">
      <c r="A216" s="4"/>
      <c r="B216" s="474"/>
      <c r="C216" s="410"/>
      <c r="D216" s="410"/>
      <c r="E216" s="474"/>
      <c r="F216" s="475"/>
      <c r="G216" s="72"/>
      <c r="H216" s="2"/>
      <c r="I216" s="2"/>
      <c r="J216" s="2"/>
      <c r="K216" s="2"/>
      <c r="L216" s="487"/>
      <c r="M216" s="487"/>
      <c r="N216" s="358"/>
      <c r="O216" s="358"/>
      <c r="P216" s="358"/>
      <c r="Q216" s="7"/>
      <c r="R216" s="7"/>
      <c r="S216" s="7"/>
      <c r="T216" s="7"/>
      <c r="U216" s="528"/>
      <c r="V216" s="528"/>
      <c r="W216" s="528"/>
      <c r="X216" s="528"/>
      <c r="Y216" s="528"/>
      <c r="Z216" s="528"/>
      <c r="AA216" s="528"/>
      <c r="AB216" s="528"/>
      <c r="AC216" s="528"/>
      <c r="AD216" s="528"/>
      <c r="AE216" s="528"/>
      <c r="AF216" s="528"/>
      <c r="AG216" s="528"/>
      <c r="AH216" s="528"/>
      <c r="AI216" s="528"/>
      <c r="AJ216" s="528"/>
      <c r="AK216" s="528"/>
      <c r="AL216" s="528"/>
      <c r="AM216" s="528"/>
      <c r="AN216" s="528"/>
      <c r="AO216" s="528"/>
      <c r="AP216" s="528"/>
      <c r="AQ216" s="528"/>
      <c r="AR216" s="528"/>
      <c r="AS216" s="528"/>
      <c r="AT216" s="528"/>
      <c r="AU216" s="528"/>
      <c r="AV216" s="528"/>
      <c r="AW216" s="528"/>
      <c r="AX216" s="528"/>
      <c r="AY216" s="528"/>
      <c r="AZ216" s="528"/>
      <c r="BA216" s="528"/>
      <c r="BB216" s="528"/>
      <c r="BC216" s="528"/>
      <c r="BD216" s="528"/>
      <c r="BE216" s="528"/>
      <c r="BF216" s="528"/>
      <c r="BG216" s="528"/>
      <c r="BH216" s="528"/>
      <c r="BI216" s="528"/>
      <c r="BJ216" s="528"/>
      <c r="BK216" s="528"/>
      <c r="BL216" s="528"/>
      <c r="BM216" s="528"/>
      <c r="BN216" s="528"/>
      <c r="BO216" s="528"/>
      <c r="BP216" s="528"/>
      <c r="BQ216" s="528"/>
      <c r="BR216" s="528"/>
      <c r="BS216" s="528"/>
      <c r="BT216" s="528"/>
      <c r="BU216" s="528"/>
      <c r="BV216" s="528"/>
      <c r="BW216" s="528"/>
      <c r="BX216" s="528"/>
      <c r="BY216" s="528"/>
      <c r="BZ216" s="528"/>
      <c r="CA216" s="528"/>
      <c r="CB216" s="528"/>
      <c r="CC216" s="528"/>
      <c r="CD216" s="528"/>
      <c r="CE216" s="528"/>
      <c r="CF216" s="528"/>
      <c r="CG216" s="528"/>
      <c r="CH216" s="528"/>
      <c r="CI216" s="528"/>
      <c r="CJ216" s="528"/>
      <c r="CK216" s="528"/>
      <c r="CL216" s="528"/>
      <c r="CM216" s="528"/>
      <c r="CN216" s="528"/>
      <c r="CO216" s="528"/>
      <c r="CP216" s="528"/>
      <c r="CQ216" s="528"/>
      <c r="CR216" s="528"/>
      <c r="CS216" s="528"/>
      <c r="CT216" s="528"/>
      <c r="CU216" s="528"/>
      <c r="CV216" s="528"/>
      <c r="CW216" s="528"/>
      <c r="CX216" s="528"/>
      <c r="CY216" s="528"/>
      <c r="CZ216" s="528"/>
      <c r="DA216" s="528"/>
      <c r="DB216" s="528"/>
      <c r="DC216" s="528"/>
      <c r="DD216" s="528"/>
      <c r="DE216" s="528"/>
      <c r="DF216" s="528"/>
      <c r="DG216" s="528"/>
      <c r="DH216" s="528"/>
      <c r="DI216" s="528"/>
      <c r="DJ216" s="528"/>
      <c r="DK216" s="528"/>
      <c r="DL216" s="528"/>
      <c r="DM216" s="528"/>
      <c r="DN216" s="528"/>
      <c r="DO216" s="528"/>
      <c r="DP216" s="528"/>
      <c r="DQ216" s="528"/>
      <c r="DR216" s="528"/>
      <c r="DS216" s="528"/>
      <c r="DT216" s="528"/>
      <c r="DU216" s="528"/>
      <c r="DV216" s="528"/>
      <c r="DW216" s="528"/>
      <c r="DX216" s="528"/>
      <c r="DY216" s="528"/>
      <c r="DZ216" s="528"/>
      <c r="EA216" s="528"/>
      <c r="EB216" s="528"/>
      <c r="EC216" s="528"/>
      <c r="ED216" s="528"/>
      <c r="EE216" s="528"/>
      <c r="EF216" s="528"/>
      <c r="EG216" s="528"/>
      <c r="EH216" s="528"/>
      <c r="EI216" s="528"/>
      <c r="EJ216" s="528"/>
      <c r="EK216" s="528"/>
      <c r="EL216" s="528"/>
      <c r="EM216" s="528"/>
      <c r="EN216" s="528"/>
      <c r="EO216" s="528"/>
      <c r="EP216" s="528"/>
      <c r="EQ216" s="528"/>
      <c r="ER216" s="528"/>
      <c r="ES216" s="528"/>
      <c r="ET216" s="528"/>
      <c r="EU216" s="528"/>
      <c r="EV216" s="528"/>
      <c r="EW216" s="528"/>
      <c r="EX216" s="528"/>
      <c r="EY216" s="528"/>
      <c r="EZ216" s="528"/>
      <c r="FA216" s="528"/>
      <c r="FB216" s="528"/>
      <c r="FC216" s="528"/>
      <c r="FD216" s="528"/>
      <c r="FE216" s="528"/>
      <c r="FF216" s="528"/>
      <c r="FG216" s="528"/>
      <c r="FH216" s="528"/>
      <c r="FI216" s="528"/>
      <c r="FJ216" s="528"/>
      <c r="FK216" s="528"/>
      <c r="FL216" s="528"/>
      <c r="FM216" s="528"/>
      <c r="FN216" s="528"/>
      <c r="FO216" s="528"/>
      <c r="FP216" s="528"/>
      <c r="FQ216" s="528"/>
      <c r="FR216" s="528"/>
      <c r="FS216" s="528"/>
      <c r="FT216" s="528"/>
      <c r="FU216" s="528"/>
      <c r="FV216" s="528"/>
      <c r="FW216" s="528"/>
      <c r="FX216" s="528"/>
      <c r="FY216" s="528"/>
      <c r="FZ216" s="528"/>
      <c r="GA216" s="528"/>
      <c r="GB216" s="528"/>
      <c r="GC216" s="528"/>
      <c r="GD216" s="528"/>
      <c r="GE216" s="528"/>
      <c r="GF216" s="528"/>
      <c r="GG216" s="528"/>
      <c r="GH216" s="528"/>
      <c r="GI216" s="528"/>
      <c r="GJ216" s="528"/>
      <c r="GK216" s="528"/>
      <c r="GL216" s="528"/>
      <c r="GM216" s="528"/>
      <c r="GN216" s="528"/>
      <c r="GO216" s="528"/>
      <c r="GP216" s="528"/>
      <c r="GQ216" s="528"/>
      <c r="GR216" s="528"/>
      <c r="GS216" s="528"/>
      <c r="GT216" s="528"/>
      <c r="GU216" s="528"/>
      <c r="GV216" s="528"/>
      <c r="GW216" s="528"/>
      <c r="GX216" s="528"/>
      <c r="GY216" s="528"/>
      <c r="GZ216" s="528"/>
      <c r="HA216" s="528"/>
      <c r="HB216" s="528"/>
      <c r="HC216" s="528"/>
      <c r="HD216" s="528"/>
      <c r="HE216" s="528"/>
      <c r="HF216" s="528"/>
      <c r="HG216" s="528"/>
      <c r="HH216" s="528"/>
      <c r="HI216" s="528"/>
      <c r="HJ216" s="528"/>
      <c r="HK216" s="528"/>
      <c r="HL216" s="528"/>
      <c r="HM216" s="528"/>
      <c r="HN216" s="528"/>
      <c r="HO216" s="528"/>
      <c r="HP216" s="528"/>
      <c r="HQ216" s="528"/>
      <c r="HR216" s="528"/>
      <c r="HS216" s="528"/>
      <c r="HT216" s="528"/>
      <c r="HU216" s="528"/>
      <c r="HV216" s="528"/>
      <c r="HW216" s="528"/>
      <c r="HX216" s="528"/>
      <c r="HY216" s="528"/>
      <c r="HZ216" s="528"/>
      <c r="IA216" s="528"/>
      <c r="IB216" s="528"/>
      <c r="IC216" s="528"/>
      <c r="ID216" s="528"/>
      <c r="IE216" s="528"/>
      <c r="IF216" s="528"/>
      <c r="IG216" s="528"/>
      <c r="IH216" s="528"/>
      <c r="II216" s="528"/>
      <c r="IJ216" s="528"/>
      <c r="IK216" s="528"/>
      <c r="IL216" s="528"/>
      <c r="IM216" s="528"/>
      <c r="IN216" s="528"/>
      <c r="IO216" s="528"/>
      <c r="IP216" s="528"/>
      <c r="IQ216" s="528"/>
      <c r="IR216" s="528"/>
      <c r="IS216" s="528"/>
    </row>
    <row r="217" spans="1:250">
      <c r="A217" s="46" t="s">
        <v>967</v>
      </c>
      <c r="B217" s="518"/>
      <c r="C217" s="518"/>
      <c r="D217" s="518"/>
      <c r="E217" s="518"/>
      <c r="F217" s="519"/>
      <c r="G217" s="358"/>
      <c r="I217" s="434"/>
      <c r="J217" s="434"/>
      <c r="U217" s="526"/>
      <c r="V217" s="526"/>
      <c r="W217" s="526"/>
      <c r="X217" s="526"/>
      <c r="Y217" s="526"/>
      <c r="Z217" s="526"/>
      <c r="AA217" s="526"/>
      <c r="AB217" s="526"/>
      <c r="AC217" s="526"/>
      <c r="AD217" s="526"/>
      <c r="AE217" s="526"/>
      <c r="AF217" s="526"/>
      <c r="AG217" s="526"/>
      <c r="AH217" s="526"/>
      <c r="AI217" s="526"/>
      <c r="AJ217" s="526"/>
      <c r="AK217" s="526"/>
      <c r="AL217" s="526"/>
      <c r="AM217" s="526"/>
      <c r="AN217" s="526"/>
      <c r="AO217" s="526"/>
      <c r="AP217" s="526"/>
      <c r="AQ217" s="526"/>
      <c r="AR217" s="526"/>
      <c r="AS217" s="526"/>
      <c r="AT217" s="526"/>
      <c r="AU217" s="526"/>
      <c r="AV217" s="526"/>
      <c r="AW217" s="526"/>
      <c r="AX217" s="526"/>
      <c r="AY217" s="526"/>
      <c r="AZ217" s="526"/>
      <c r="BA217" s="526"/>
      <c r="BB217" s="526"/>
      <c r="BC217" s="526"/>
      <c r="BD217" s="526"/>
      <c r="BE217" s="526"/>
      <c r="BF217" s="526"/>
      <c r="BG217" s="526"/>
      <c r="BH217" s="526"/>
      <c r="BI217" s="526"/>
      <c r="BJ217" s="526"/>
      <c r="BK217" s="526"/>
      <c r="BL217" s="526"/>
      <c r="BM217" s="526"/>
      <c r="BN217" s="526"/>
      <c r="BO217" s="526"/>
      <c r="BP217" s="526"/>
      <c r="BQ217" s="526"/>
      <c r="BR217" s="526"/>
      <c r="BS217" s="526"/>
      <c r="BT217" s="526"/>
      <c r="BU217" s="526"/>
      <c r="BV217" s="526"/>
      <c r="BW217" s="526"/>
      <c r="BX217" s="526"/>
      <c r="BY217" s="526"/>
      <c r="BZ217" s="526"/>
      <c r="CA217" s="526"/>
      <c r="CB217" s="526"/>
      <c r="CC217" s="526"/>
      <c r="CD217" s="526"/>
      <c r="CE217" s="526"/>
      <c r="CF217" s="526"/>
      <c r="CG217" s="526"/>
      <c r="CH217" s="526"/>
      <c r="CI217" s="526"/>
      <c r="CJ217" s="526"/>
      <c r="CK217" s="526"/>
      <c r="CL217" s="526"/>
      <c r="CM217" s="526"/>
      <c r="CN217" s="526"/>
      <c r="CO217" s="526"/>
      <c r="CP217" s="526"/>
      <c r="CQ217" s="526"/>
      <c r="CR217" s="526"/>
      <c r="CS217" s="526"/>
      <c r="CT217" s="526"/>
      <c r="CU217" s="526"/>
      <c r="CV217" s="526"/>
      <c r="CW217" s="526"/>
      <c r="CX217" s="526"/>
      <c r="CY217" s="526"/>
      <c r="CZ217" s="526"/>
      <c r="DA217" s="526"/>
      <c r="DB217" s="526"/>
      <c r="DC217" s="526"/>
      <c r="DD217" s="526"/>
      <c r="DE217" s="526"/>
      <c r="DF217" s="526"/>
      <c r="DG217" s="526"/>
      <c r="DH217" s="526"/>
      <c r="DI217" s="526"/>
      <c r="DJ217" s="526"/>
      <c r="DK217" s="526"/>
      <c r="DL217" s="526"/>
      <c r="DM217" s="526"/>
      <c r="DN217" s="526"/>
      <c r="DO217" s="526"/>
      <c r="DP217" s="526"/>
      <c r="DQ217" s="526"/>
      <c r="DR217" s="526"/>
      <c r="DS217" s="526"/>
      <c r="DT217" s="526"/>
      <c r="DU217" s="526"/>
      <c r="DV217" s="526"/>
      <c r="DW217" s="526"/>
      <c r="DX217" s="526"/>
      <c r="DY217" s="526"/>
      <c r="DZ217" s="526"/>
      <c r="EA217" s="526"/>
      <c r="EB217" s="526"/>
      <c r="EC217" s="526"/>
      <c r="ED217" s="526"/>
      <c r="EE217" s="526"/>
      <c r="EF217" s="526"/>
      <c r="EG217" s="526"/>
      <c r="EH217" s="526"/>
      <c r="EI217" s="526"/>
      <c r="EJ217" s="526"/>
      <c r="EK217" s="526"/>
      <c r="EL217" s="526"/>
      <c r="EM217" s="526"/>
      <c r="EN217" s="526"/>
      <c r="EO217" s="526"/>
      <c r="EP217" s="526"/>
      <c r="EQ217" s="526"/>
      <c r="ER217" s="526"/>
      <c r="ES217" s="526"/>
      <c r="ET217" s="526"/>
      <c r="EU217" s="526"/>
      <c r="EV217" s="526"/>
      <c r="EW217" s="526"/>
      <c r="EX217" s="526"/>
      <c r="EY217" s="526"/>
      <c r="EZ217" s="526"/>
      <c r="FA217" s="526"/>
      <c r="FB217" s="526"/>
      <c r="FC217" s="526"/>
      <c r="FD217" s="526"/>
      <c r="FE217" s="526"/>
      <c r="FF217" s="526"/>
      <c r="FG217" s="526"/>
      <c r="FH217" s="526"/>
      <c r="FI217" s="526"/>
      <c r="FJ217" s="526"/>
      <c r="FK217" s="526"/>
      <c r="FL217" s="526"/>
      <c r="FM217" s="526"/>
      <c r="FN217" s="526"/>
      <c r="FO217" s="526"/>
      <c r="FP217" s="526"/>
      <c r="FQ217" s="526"/>
      <c r="FR217" s="526"/>
      <c r="FS217" s="526"/>
      <c r="FT217" s="526"/>
      <c r="FU217" s="526"/>
      <c r="FV217" s="526"/>
      <c r="FW217" s="526"/>
      <c r="FX217" s="526"/>
      <c r="FY217" s="526"/>
      <c r="FZ217" s="526"/>
      <c r="GA217" s="526"/>
      <c r="GB217" s="526"/>
      <c r="GC217" s="526"/>
      <c r="GD217" s="526"/>
      <c r="GE217" s="526"/>
      <c r="GF217" s="526"/>
      <c r="GG217" s="526"/>
      <c r="GH217" s="526"/>
      <c r="GI217" s="526"/>
      <c r="GJ217" s="526"/>
      <c r="GK217" s="526"/>
      <c r="GL217" s="526"/>
      <c r="GM217" s="526"/>
      <c r="GN217" s="526"/>
      <c r="GO217" s="526"/>
      <c r="GP217" s="526"/>
      <c r="GQ217" s="526"/>
      <c r="GR217" s="526"/>
      <c r="GS217" s="526"/>
      <c r="GT217" s="526"/>
      <c r="GU217" s="526"/>
      <c r="GV217" s="526"/>
      <c r="GW217" s="526"/>
      <c r="GX217" s="526"/>
      <c r="GY217" s="526"/>
      <c r="GZ217" s="526"/>
      <c r="HA217" s="526"/>
      <c r="HB217" s="526"/>
      <c r="HC217" s="526"/>
      <c r="HD217" s="526"/>
      <c r="HE217" s="526"/>
      <c r="HF217" s="526"/>
      <c r="HG217" s="526"/>
      <c r="HH217" s="526"/>
      <c r="HI217" s="526"/>
      <c r="HJ217" s="526"/>
      <c r="HK217" s="526"/>
      <c r="HL217" s="526"/>
      <c r="HM217" s="526"/>
      <c r="HN217" s="526"/>
      <c r="HO217" s="526"/>
      <c r="HP217" s="526"/>
      <c r="HQ217" s="526"/>
      <c r="HR217" s="526"/>
      <c r="HS217" s="526"/>
      <c r="HT217" s="526"/>
      <c r="HU217" s="526"/>
      <c r="HV217" s="526"/>
      <c r="HW217" s="526"/>
      <c r="HX217" s="526"/>
      <c r="HY217" s="526"/>
      <c r="HZ217" s="526"/>
      <c r="IA217" s="526"/>
      <c r="IB217" s="526"/>
      <c r="IC217" s="526"/>
      <c r="ID217" s="526"/>
      <c r="IE217" s="526"/>
      <c r="IF217" s="526"/>
      <c r="IG217" s="526"/>
      <c r="IH217" s="526"/>
      <c r="II217" s="526"/>
      <c r="IJ217" s="526"/>
      <c r="IK217" s="526"/>
      <c r="IL217" s="526"/>
      <c r="IM217" s="526"/>
      <c r="IN217" s="526"/>
      <c r="IO217" s="526"/>
      <c r="IP217" s="526"/>
    </row>
    <row r="218" s="404" customFormat="1" ht="15" customHeight="1" spans="1:250">
      <c r="A218" s="471" t="s">
        <v>638</v>
      </c>
      <c r="B218" s="522" t="s">
        <v>5</v>
      </c>
      <c r="C218" s="312" t="s">
        <v>639</v>
      </c>
      <c r="D218" s="522" t="s">
        <v>640</v>
      </c>
      <c r="E218" s="435" t="s">
        <v>8</v>
      </c>
      <c r="F218" s="520" t="s">
        <v>62</v>
      </c>
      <c r="G218" s="486" t="s">
        <v>11</v>
      </c>
      <c r="H218" s="521" t="s">
        <v>968</v>
      </c>
      <c r="I218" s="486" t="s">
        <v>4</v>
      </c>
      <c r="J218" s="311" t="s">
        <v>644</v>
      </c>
      <c r="M218" s="445"/>
      <c r="N218" s="445"/>
      <c r="O218" s="445"/>
      <c r="T218" s="527"/>
      <c r="U218" s="527"/>
      <c r="V218" s="527"/>
      <c r="W218" s="527"/>
      <c r="X218" s="527"/>
      <c r="Y218" s="527"/>
      <c r="Z218" s="527"/>
      <c r="AA218" s="527"/>
      <c r="AB218" s="527"/>
      <c r="AC218" s="527"/>
      <c r="AD218" s="527"/>
      <c r="AE218" s="527"/>
      <c r="AF218" s="527"/>
      <c r="AG218" s="527"/>
      <c r="AH218" s="527"/>
      <c r="AI218" s="527"/>
      <c r="AJ218" s="527"/>
      <c r="AK218" s="527"/>
      <c r="AL218" s="527"/>
      <c r="AM218" s="527"/>
      <c r="AN218" s="527"/>
      <c r="AO218" s="527"/>
      <c r="AP218" s="527"/>
      <c r="AQ218" s="527"/>
      <c r="AR218" s="527"/>
      <c r="AS218" s="527"/>
      <c r="AT218" s="527"/>
      <c r="AU218" s="527"/>
      <c r="AV218" s="527"/>
      <c r="AW218" s="527"/>
      <c r="AX218" s="527"/>
      <c r="AY218" s="527"/>
      <c r="AZ218" s="527"/>
      <c r="BA218" s="527"/>
      <c r="BB218" s="527"/>
      <c r="BC218" s="527"/>
      <c r="BD218" s="527"/>
      <c r="BE218" s="527"/>
      <c r="BF218" s="527"/>
      <c r="BG218" s="527"/>
      <c r="BH218" s="527"/>
      <c r="BI218" s="527"/>
      <c r="BJ218" s="527"/>
      <c r="BK218" s="527"/>
      <c r="BL218" s="527"/>
      <c r="BM218" s="527"/>
      <c r="BN218" s="527"/>
      <c r="BO218" s="527"/>
      <c r="BP218" s="527"/>
      <c r="BQ218" s="527"/>
      <c r="BR218" s="527"/>
      <c r="BS218" s="527"/>
      <c r="BT218" s="527"/>
      <c r="BU218" s="527"/>
      <c r="BV218" s="527"/>
      <c r="BW218" s="527"/>
      <c r="BX218" s="527"/>
      <c r="BY218" s="527"/>
      <c r="BZ218" s="527"/>
      <c r="CA218" s="527"/>
      <c r="CB218" s="527"/>
      <c r="CC218" s="527"/>
      <c r="CD218" s="527"/>
      <c r="CE218" s="527"/>
      <c r="CF218" s="527"/>
      <c r="CG218" s="527"/>
      <c r="CH218" s="527"/>
      <c r="CI218" s="527"/>
      <c r="CJ218" s="527"/>
      <c r="CK218" s="527"/>
      <c r="CL218" s="527"/>
      <c r="CM218" s="527"/>
      <c r="CN218" s="527"/>
      <c r="CO218" s="527"/>
      <c r="CP218" s="527"/>
      <c r="CQ218" s="527"/>
      <c r="CR218" s="527"/>
      <c r="CS218" s="527"/>
      <c r="CT218" s="527"/>
      <c r="CU218" s="527"/>
      <c r="CV218" s="527"/>
      <c r="CW218" s="527"/>
      <c r="CX218" s="527"/>
      <c r="CY218" s="527"/>
      <c r="CZ218" s="527"/>
      <c r="DA218" s="527"/>
      <c r="DB218" s="527"/>
      <c r="DC218" s="527"/>
      <c r="DD218" s="527"/>
      <c r="DE218" s="527"/>
      <c r="DF218" s="527"/>
      <c r="DG218" s="527"/>
      <c r="DH218" s="527"/>
      <c r="DI218" s="527"/>
      <c r="DJ218" s="527"/>
      <c r="DK218" s="527"/>
      <c r="DL218" s="527"/>
      <c r="DM218" s="527"/>
      <c r="DN218" s="527"/>
      <c r="DO218" s="527"/>
      <c r="DP218" s="527"/>
      <c r="DQ218" s="527"/>
      <c r="DR218" s="527"/>
      <c r="DS218" s="527"/>
      <c r="DT218" s="527"/>
      <c r="DU218" s="527"/>
      <c r="DV218" s="527"/>
      <c r="DW218" s="527"/>
      <c r="DX218" s="527"/>
      <c r="DY218" s="527"/>
      <c r="DZ218" s="527"/>
      <c r="EA218" s="527"/>
      <c r="EB218" s="527"/>
      <c r="EC218" s="527"/>
      <c r="ED218" s="527"/>
      <c r="EE218" s="527"/>
      <c r="EF218" s="527"/>
      <c r="EG218" s="527"/>
      <c r="EH218" s="527"/>
      <c r="EI218" s="527"/>
      <c r="EJ218" s="527"/>
      <c r="EK218" s="527"/>
      <c r="EL218" s="527"/>
      <c r="EM218" s="527"/>
      <c r="EN218" s="527"/>
      <c r="EO218" s="527"/>
      <c r="EP218" s="527"/>
      <c r="EQ218" s="527"/>
      <c r="ER218" s="527"/>
      <c r="ES218" s="527"/>
      <c r="ET218" s="527"/>
      <c r="EU218" s="527"/>
      <c r="EV218" s="527"/>
      <c r="EW218" s="527"/>
      <c r="EX218" s="527"/>
      <c r="EY218" s="527"/>
      <c r="EZ218" s="527"/>
      <c r="FA218" s="527"/>
      <c r="FB218" s="527"/>
      <c r="FC218" s="527"/>
      <c r="FD218" s="527"/>
      <c r="FE218" s="527"/>
      <c r="FF218" s="527"/>
      <c r="FG218" s="527"/>
      <c r="FH218" s="527"/>
      <c r="FI218" s="527"/>
      <c r="FJ218" s="527"/>
      <c r="FK218" s="527"/>
      <c r="FL218" s="527"/>
      <c r="FM218" s="527"/>
      <c r="FN218" s="527"/>
      <c r="FO218" s="527"/>
      <c r="FP218" s="527"/>
      <c r="FQ218" s="527"/>
      <c r="FR218" s="527"/>
      <c r="FS218" s="527"/>
      <c r="FT218" s="527"/>
      <c r="FU218" s="527"/>
      <c r="FV218" s="527"/>
      <c r="FW218" s="527"/>
      <c r="FX218" s="527"/>
      <c r="FY218" s="527"/>
      <c r="FZ218" s="527"/>
      <c r="GA218" s="527"/>
      <c r="GB218" s="527"/>
      <c r="GC218" s="527"/>
      <c r="GD218" s="527"/>
      <c r="GE218" s="527"/>
      <c r="GF218" s="527"/>
      <c r="GG218" s="527"/>
      <c r="GH218" s="527"/>
      <c r="GI218" s="527"/>
      <c r="GJ218" s="527"/>
      <c r="GK218" s="527"/>
      <c r="GL218" s="527"/>
      <c r="GM218" s="527"/>
      <c r="GN218" s="527"/>
      <c r="GO218" s="527"/>
      <c r="GP218" s="527"/>
      <c r="GQ218" s="527"/>
      <c r="GR218" s="527"/>
      <c r="GS218" s="527"/>
      <c r="GT218" s="527"/>
      <c r="GU218" s="527"/>
      <c r="GV218" s="527"/>
      <c r="GW218" s="527"/>
      <c r="GX218" s="527"/>
      <c r="GY218" s="527"/>
      <c r="GZ218" s="527"/>
      <c r="HA218" s="527"/>
      <c r="HB218" s="527"/>
      <c r="HC218" s="527"/>
      <c r="HD218" s="527"/>
      <c r="HE218" s="527"/>
      <c r="HF218" s="527"/>
      <c r="HG218" s="527"/>
      <c r="HH218" s="527"/>
      <c r="HI218" s="527"/>
      <c r="HJ218" s="527"/>
      <c r="HK218" s="527"/>
      <c r="HL218" s="527"/>
      <c r="HM218" s="527"/>
      <c r="HN218" s="527"/>
      <c r="HO218" s="527"/>
      <c r="HP218" s="527"/>
      <c r="HQ218" s="527"/>
      <c r="HR218" s="527"/>
      <c r="HS218" s="527"/>
      <c r="HT218" s="527"/>
      <c r="HU218" s="527"/>
      <c r="HV218" s="527"/>
      <c r="HW218" s="527"/>
      <c r="HX218" s="527"/>
      <c r="HY218" s="527"/>
      <c r="HZ218" s="527"/>
      <c r="IA218" s="527"/>
      <c r="IB218" s="527"/>
      <c r="IC218" s="527"/>
      <c r="ID218" s="527"/>
      <c r="IE218" s="527"/>
      <c r="IF218" s="527"/>
      <c r="IG218" s="527"/>
      <c r="IH218" s="527"/>
      <c r="II218" s="527"/>
      <c r="IJ218" s="527"/>
      <c r="IK218" s="527"/>
      <c r="IL218" s="527"/>
      <c r="IM218" s="527"/>
      <c r="IN218" s="527"/>
      <c r="IO218" s="527"/>
      <c r="IP218" s="527"/>
    </row>
    <row r="219" ht="15" customHeight="1" spans="1:250">
      <c r="A219" s="292" t="s">
        <v>415</v>
      </c>
      <c r="B219" s="302" t="s">
        <v>416</v>
      </c>
      <c r="C219" s="513" t="s">
        <v>417</v>
      </c>
      <c r="D219" s="302" t="s">
        <v>416</v>
      </c>
      <c r="E219" s="302" t="s">
        <v>416</v>
      </c>
      <c r="F219" s="298"/>
      <c r="G219" s="296">
        <v>45540</v>
      </c>
      <c r="H219" s="296">
        <f>G219+4</f>
        <v>45544</v>
      </c>
      <c r="I219" s="298" t="s">
        <v>22</v>
      </c>
      <c r="J219" s="446">
        <f>G219-3+TIME(16,0,0)</f>
        <v>45537.6666666667</v>
      </c>
      <c r="K219" s="8" t="s">
        <v>138</v>
      </c>
      <c r="M219" s="358"/>
      <c r="N219" s="358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</row>
    <row r="220" ht="15" customHeight="1" spans="1:250">
      <c r="A220" s="292" t="s">
        <v>418</v>
      </c>
      <c r="B220" s="513" t="s">
        <v>419</v>
      </c>
      <c r="C220" s="513" t="s">
        <v>420</v>
      </c>
      <c r="D220" s="513" t="s">
        <v>419</v>
      </c>
      <c r="E220" s="513" t="s">
        <v>419</v>
      </c>
      <c r="F220" s="298"/>
      <c r="G220" s="296">
        <f>G219+7</f>
        <v>45547</v>
      </c>
      <c r="H220" s="296">
        <f t="shared" ref="H220:H223" si="79">G220+4</f>
        <v>45551</v>
      </c>
      <c r="I220" s="298" t="s">
        <v>22</v>
      </c>
      <c r="J220" s="446">
        <f t="shared" ref="J220:J223" si="80">G220-3+TIME(16,0,0)</f>
        <v>45544.6666666667</v>
      </c>
      <c r="M220" s="358"/>
      <c r="N220" s="358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</row>
    <row r="221" ht="15" customHeight="1" spans="1:250">
      <c r="A221" s="292" t="s">
        <v>594</v>
      </c>
      <c r="B221" s="302"/>
      <c r="C221" s="513"/>
      <c r="D221" s="302"/>
      <c r="E221" s="302"/>
      <c r="F221" s="298"/>
      <c r="G221" s="296">
        <f t="shared" ref="G221:G223" si="81">G220+7</f>
        <v>45554</v>
      </c>
      <c r="H221" s="296">
        <f t="shared" si="79"/>
        <v>45558</v>
      </c>
      <c r="I221" s="298" t="s">
        <v>22</v>
      </c>
      <c r="J221" s="446">
        <f t="shared" si="80"/>
        <v>45551.6666666667</v>
      </c>
      <c r="L221" s="4"/>
      <c r="M221" s="358"/>
      <c r="N221" s="358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</row>
    <row r="222" ht="15" customHeight="1" spans="1:250">
      <c r="A222" s="292" t="s">
        <v>421</v>
      </c>
      <c r="B222" s="302" t="s">
        <v>422</v>
      </c>
      <c r="C222" s="513" t="s">
        <v>423</v>
      </c>
      <c r="D222" s="302" t="s">
        <v>422</v>
      </c>
      <c r="E222" s="302" t="s">
        <v>422</v>
      </c>
      <c r="F222" s="298"/>
      <c r="G222" s="296">
        <f t="shared" si="81"/>
        <v>45561</v>
      </c>
      <c r="H222" s="296">
        <f t="shared" si="79"/>
        <v>45565</v>
      </c>
      <c r="I222" s="298" t="s">
        <v>22</v>
      </c>
      <c r="J222" s="446">
        <f t="shared" si="80"/>
        <v>45558.6666666667</v>
      </c>
      <c r="L222" s="4"/>
      <c r="M222" s="358"/>
      <c r="N222" s="358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</row>
    <row r="223" ht="15" customHeight="1" spans="1:250">
      <c r="A223" s="292" t="s">
        <v>969</v>
      </c>
      <c r="B223" s="302" t="s">
        <v>970</v>
      </c>
      <c r="C223" s="513" t="s">
        <v>971</v>
      </c>
      <c r="D223" s="302" t="s">
        <v>970</v>
      </c>
      <c r="E223" s="302" t="s">
        <v>970</v>
      </c>
      <c r="F223" s="298"/>
      <c r="G223" s="296">
        <f t="shared" si="81"/>
        <v>45568</v>
      </c>
      <c r="H223" s="296">
        <f t="shared" si="79"/>
        <v>45572</v>
      </c>
      <c r="I223" s="298" t="s">
        <v>22</v>
      </c>
      <c r="J223" s="446">
        <f t="shared" si="80"/>
        <v>45565.6666666667</v>
      </c>
      <c r="L223" s="4"/>
      <c r="M223" s="358"/>
      <c r="N223" s="358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</row>
    <row r="224" ht="15" customHeight="1" spans="1:250">
      <c r="A224" s="500"/>
      <c r="B224" s="429"/>
      <c r="C224" s="524"/>
      <c r="D224" s="429"/>
      <c r="E224" s="429"/>
      <c r="F224" s="424"/>
      <c r="G224" s="290"/>
      <c r="H224" s="290"/>
      <c r="I224" s="424"/>
      <c r="J224" s="450"/>
      <c r="L224" s="4"/>
      <c r="M224" s="358"/>
      <c r="N224" s="358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</row>
    <row r="225" spans="1:250">
      <c r="A225" s="46" t="s">
        <v>972</v>
      </c>
      <c r="B225" s="518"/>
      <c r="C225" s="518"/>
      <c r="D225" s="518"/>
      <c r="E225" s="518"/>
      <c r="F225" s="519"/>
      <c r="G225" s="358"/>
      <c r="I225" s="434"/>
      <c r="J225" s="434"/>
      <c r="U225" s="526"/>
      <c r="V225" s="526"/>
      <c r="W225" s="526"/>
      <c r="X225" s="526"/>
      <c r="Y225" s="526"/>
      <c r="Z225" s="526"/>
      <c r="AA225" s="526"/>
      <c r="AB225" s="526"/>
      <c r="AC225" s="526"/>
      <c r="AD225" s="526"/>
      <c r="AE225" s="526"/>
      <c r="AF225" s="526"/>
      <c r="AG225" s="526"/>
      <c r="AH225" s="526"/>
      <c r="AI225" s="526"/>
      <c r="AJ225" s="526"/>
      <c r="AK225" s="526"/>
      <c r="AL225" s="526"/>
      <c r="AM225" s="526"/>
      <c r="AN225" s="526"/>
      <c r="AO225" s="526"/>
      <c r="AP225" s="526"/>
      <c r="AQ225" s="526"/>
      <c r="AR225" s="526"/>
      <c r="AS225" s="526"/>
      <c r="AT225" s="526"/>
      <c r="AU225" s="526"/>
      <c r="AV225" s="526"/>
      <c r="AW225" s="526"/>
      <c r="AX225" s="526"/>
      <c r="AY225" s="526"/>
      <c r="AZ225" s="526"/>
      <c r="BA225" s="526"/>
      <c r="BB225" s="526"/>
      <c r="BC225" s="526"/>
      <c r="BD225" s="526"/>
      <c r="BE225" s="526"/>
      <c r="BF225" s="526"/>
      <c r="BG225" s="526"/>
      <c r="BH225" s="526"/>
      <c r="BI225" s="526"/>
      <c r="BJ225" s="526"/>
      <c r="BK225" s="526"/>
      <c r="BL225" s="526"/>
      <c r="BM225" s="526"/>
      <c r="BN225" s="526"/>
      <c r="BO225" s="526"/>
      <c r="BP225" s="526"/>
      <c r="BQ225" s="526"/>
      <c r="BR225" s="526"/>
      <c r="BS225" s="526"/>
      <c r="BT225" s="526"/>
      <c r="BU225" s="526"/>
      <c r="BV225" s="526"/>
      <c r="BW225" s="526"/>
      <c r="BX225" s="526"/>
      <c r="BY225" s="526"/>
      <c r="BZ225" s="526"/>
      <c r="CA225" s="526"/>
      <c r="CB225" s="526"/>
      <c r="CC225" s="526"/>
      <c r="CD225" s="526"/>
      <c r="CE225" s="526"/>
      <c r="CF225" s="526"/>
      <c r="CG225" s="526"/>
      <c r="CH225" s="526"/>
      <c r="CI225" s="526"/>
      <c r="CJ225" s="526"/>
      <c r="CK225" s="526"/>
      <c r="CL225" s="526"/>
      <c r="CM225" s="526"/>
      <c r="CN225" s="526"/>
      <c r="CO225" s="526"/>
      <c r="CP225" s="526"/>
      <c r="CQ225" s="526"/>
      <c r="CR225" s="526"/>
      <c r="CS225" s="526"/>
      <c r="CT225" s="526"/>
      <c r="CU225" s="526"/>
      <c r="CV225" s="526"/>
      <c r="CW225" s="526"/>
      <c r="CX225" s="526"/>
      <c r="CY225" s="526"/>
      <c r="CZ225" s="526"/>
      <c r="DA225" s="526"/>
      <c r="DB225" s="526"/>
      <c r="DC225" s="526"/>
      <c r="DD225" s="526"/>
      <c r="DE225" s="526"/>
      <c r="DF225" s="526"/>
      <c r="DG225" s="526"/>
      <c r="DH225" s="526"/>
      <c r="DI225" s="526"/>
      <c r="DJ225" s="526"/>
      <c r="DK225" s="526"/>
      <c r="DL225" s="526"/>
      <c r="DM225" s="526"/>
      <c r="DN225" s="526"/>
      <c r="DO225" s="526"/>
      <c r="DP225" s="526"/>
      <c r="DQ225" s="526"/>
      <c r="DR225" s="526"/>
      <c r="DS225" s="526"/>
      <c r="DT225" s="526"/>
      <c r="DU225" s="526"/>
      <c r="DV225" s="526"/>
      <c r="DW225" s="526"/>
      <c r="DX225" s="526"/>
      <c r="DY225" s="526"/>
      <c r="DZ225" s="526"/>
      <c r="EA225" s="526"/>
      <c r="EB225" s="526"/>
      <c r="EC225" s="526"/>
      <c r="ED225" s="526"/>
      <c r="EE225" s="526"/>
      <c r="EF225" s="526"/>
      <c r="EG225" s="526"/>
      <c r="EH225" s="526"/>
      <c r="EI225" s="526"/>
      <c r="EJ225" s="526"/>
      <c r="EK225" s="526"/>
      <c r="EL225" s="526"/>
      <c r="EM225" s="526"/>
      <c r="EN225" s="526"/>
      <c r="EO225" s="526"/>
      <c r="EP225" s="526"/>
      <c r="EQ225" s="526"/>
      <c r="ER225" s="526"/>
      <c r="ES225" s="526"/>
      <c r="ET225" s="526"/>
      <c r="EU225" s="526"/>
      <c r="EV225" s="526"/>
      <c r="EW225" s="526"/>
      <c r="EX225" s="526"/>
      <c r="EY225" s="526"/>
      <c r="EZ225" s="526"/>
      <c r="FA225" s="526"/>
      <c r="FB225" s="526"/>
      <c r="FC225" s="526"/>
      <c r="FD225" s="526"/>
      <c r="FE225" s="526"/>
      <c r="FF225" s="526"/>
      <c r="FG225" s="526"/>
      <c r="FH225" s="526"/>
      <c r="FI225" s="526"/>
      <c r="FJ225" s="526"/>
      <c r="FK225" s="526"/>
      <c r="FL225" s="526"/>
      <c r="FM225" s="526"/>
      <c r="FN225" s="526"/>
      <c r="FO225" s="526"/>
      <c r="FP225" s="526"/>
      <c r="FQ225" s="526"/>
      <c r="FR225" s="526"/>
      <c r="FS225" s="526"/>
      <c r="FT225" s="526"/>
      <c r="FU225" s="526"/>
      <c r="FV225" s="526"/>
      <c r="FW225" s="526"/>
      <c r="FX225" s="526"/>
      <c r="FY225" s="526"/>
      <c r="FZ225" s="526"/>
      <c r="GA225" s="526"/>
      <c r="GB225" s="526"/>
      <c r="GC225" s="526"/>
      <c r="GD225" s="526"/>
      <c r="GE225" s="526"/>
      <c r="GF225" s="526"/>
      <c r="GG225" s="526"/>
      <c r="GH225" s="526"/>
      <c r="GI225" s="526"/>
      <c r="GJ225" s="526"/>
      <c r="GK225" s="526"/>
      <c r="GL225" s="526"/>
      <c r="GM225" s="526"/>
      <c r="GN225" s="526"/>
      <c r="GO225" s="526"/>
      <c r="GP225" s="526"/>
      <c r="GQ225" s="526"/>
      <c r="GR225" s="526"/>
      <c r="GS225" s="526"/>
      <c r="GT225" s="526"/>
      <c r="GU225" s="526"/>
      <c r="GV225" s="526"/>
      <c r="GW225" s="526"/>
      <c r="GX225" s="526"/>
      <c r="GY225" s="526"/>
      <c r="GZ225" s="526"/>
      <c r="HA225" s="526"/>
      <c r="HB225" s="526"/>
      <c r="HC225" s="526"/>
      <c r="HD225" s="526"/>
      <c r="HE225" s="526"/>
      <c r="HF225" s="526"/>
      <c r="HG225" s="526"/>
      <c r="HH225" s="526"/>
      <c r="HI225" s="526"/>
      <c r="HJ225" s="526"/>
      <c r="HK225" s="526"/>
      <c r="HL225" s="526"/>
      <c r="HM225" s="526"/>
      <c r="HN225" s="526"/>
      <c r="HO225" s="526"/>
      <c r="HP225" s="526"/>
      <c r="HQ225" s="526"/>
      <c r="HR225" s="526"/>
      <c r="HS225" s="526"/>
      <c r="HT225" s="526"/>
      <c r="HU225" s="526"/>
      <c r="HV225" s="526"/>
      <c r="HW225" s="526"/>
      <c r="HX225" s="526"/>
      <c r="HY225" s="526"/>
      <c r="HZ225" s="526"/>
      <c r="IA225" s="526"/>
      <c r="IB225" s="526"/>
      <c r="IC225" s="526"/>
      <c r="ID225" s="526"/>
      <c r="IE225" s="526"/>
      <c r="IF225" s="526"/>
      <c r="IG225" s="526"/>
      <c r="IH225" s="526"/>
      <c r="II225" s="526"/>
      <c r="IJ225" s="526"/>
      <c r="IK225" s="526"/>
      <c r="IL225" s="526"/>
      <c r="IM225" s="526"/>
      <c r="IN225" s="526"/>
      <c r="IO225" s="526"/>
      <c r="IP225" s="526"/>
    </row>
    <row r="226" s="404" customFormat="1" ht="15" customHeight="1" spans="1:250">
      <c r="A226" s="471" t="s">
        <v>638</v>
      </c>
      <c r="B226" s="435" t="s">
        <v>5</v>
      </c>
      <c r="C226" s="312" t="s">
        <v>639</v>
      </c>
      <c r="D226" s="435" t="s">
        <v>640</v>
      </c>
      <c r="E226" s="435" t="s">
        <v>8</v>
      </c>
      <c r="F226" s="520" t="s">
        <v>62</v>
      </c>
      <c r="G226" s="486" t="s">
        <v>11</v>
      </c>
      <c r="H226" s="521" t="s">
        <v>855</v>
      </c>
      <c r="I226" s="486" t="s">
        <v>4</v>
      </c>
      <c r="J226" s="311" t="s">
        <v>644</v>
      </c>
      <c r="M226" s="445"/>
      <c r="N226" s="445"/>
      <c r="O226" s="445"/>
      <c r="T226" s="527"/>
      <c r="U226" s="527"/>
      <c r="V226" s="527"/>
      <c r="W226" s="527"/>
      <c r="X226" s="527"/>
      <c r="Y226" s="527"/>
      <c r="Z226" s="527"/>
      <c r="AA226" s="527"/>
      <c r="AB226" s="527"/>
      <c r="AC226" s="527"/>
      <c r="AD226" s="527"/>
      <c r="AE226" s="527"/>
      <c r="AF226" s="527"/>
      <c r="AG226" s="527"/>
      <c r="AH226" s="527"/>
      <c r="AI226" s="527"/>
      <c r="AJ226" s="527"/>
      <c r="AK226" s="527"/>
      <c r="AL226" s="527"/>
      <c r="AM226" s="527"/>
      <c r="AN226" s="527"/>
      <c r="AO226" s="527"/>
      <c r="AP226" s="527"/>
      <c r="AQ226" s="527"/>
      <c r="AR226" s="527"/>
      <c r="AS226" s="527"/>
      <c r="AT226" s="527"/>
      <c r="AU226" s="527"/>
      <c r="AV226" s="527"/>
      <c r="AW226" s="527"/>
      <c r="AX226" s="527"/>
      <c r="AY226" s="527"/>
      <c r="AZ226" s="527"/>
      <c r="BA226" s="527"/>
      <c r="BB226" s="527"/>
      <c r="BC226" s="527"/>
      <c r="BD226" s="527"/>
      <c r="BE226" s="527"/>
      <c r="BF226" s="527"/>
      <c r="BG226" s="527"/>
      <c r="BH226" s="527"/>
      <c r="BI226" s="527"/>
      <c r="BJ226" s="527"/>
      <c r="BK226" s="527"/>
      <c r="BL226" s="527"/>
      <c r="BM226" s="527"/>
      <c r="BN226" s="527"/>
      <c r="BO226" s="527"/>
      <c r="BP226" s="527"/>
      <c r="BQ226" s="527"/>
      <c r="BR226" s="527"/>
      <c r="BS226" s="527"/>
      <c r="BT226" s="527"/>
      <c r="BU226" s="527"/>
      <c r="BV226" s="527"/>
      <c r="BW226" s="527"/>
      <c r="BX226" s="527"/>
      <c r="BY226" s="527"/>
      <c r="BZ226" s="527"/>
      <c r="CA226" s="527"/>
      <c r="CB226" s="527"/>
      <c r="CC226" s="527"/>
      <c r="CD226" s="527"/>
      <c r="CE226" s="527"/>
      <c r="CF226" s="527"/>
      <c r="CG226" s="527"/>
      <c r="CH226" s="527"/>
      <c r="CI226" s="527"/>
      <c r="CJ226" s="527"/>
      <c r="CK226" s="527"/>
      <c r="CL226" s="527"/>
      <c r="CM226" s="527"/>
      <c r="CN226" s="527"/>
      <c r="CO226" s="527"/>
      <c r="CP226" s="527"/>
      <c r="CQ226" s="527"/>
      <c r="CR226" s="527"/>
      <c r="CS226" s="527"/>
      <c r="CT226" s="527"/>
      <c r="CU226" s="527"/>
      <c r="CV226" s="527"/>
      <c r="CW226" s="527"/>
      <c r="CX226" s="527"/>
      <c r="CY226" s="527"/>
      <c r="CZ226" s="527"/>
      <c r="DA226" s="527"/>
      <c r="DB226" s="527"/>
      <c r="DC226" s="527"/>
      <c r="DD226" s="527"/>
      <c r="DE226" s="527"/>
      <c r="DF226" s="527"/>
      <c r="DG226" s="527"/>
      <c r="DH226" s="527"/>
      <c r="DI226" s="527"/>
      <c r="DJ226" s="527"/>
      <c r="DK226" s="527"/>
      <c r="DL226" s="527"/>
      <c r="DM226" s="527"/>
      <c r="DN226" s="527"/>
      <c r="DO226" s="527"/>
      <c r="DP226" s="527"/>
      <c r="DQ226" s="527"/>
      <c r="DR226" s="527"/>
      <c r="DS226" s="527"/>
      <c r="DT226" s="527"/>
      <c r="DU226" s="527"/>
      <c r="DV226" s="527"/>
      <c r="DW226" s="527"/>
      <c r="DX226" s="527"/>
      <c r="DY226" s="527"/>
      <c r="DZ226" s="527"/>
      <c r="EA226" s="527"/>
      <c r="EB226" s="527"/>
      <c r="EC226" s="527"/>
      <c r="ED226" s="527"/>
      <c r="EE226" s="527"/>
      <c r="EF226" s="527"/>
      <c r="EG226" s="527"/>
      <c r="EH226" s="527"/>
      <c r="EI226" s="527"/>
      <c r="EJ226" s="527"/>
      <c r="EK226" s="527"/>
      <c r="EL226" s="527"/>
      <c r="EM226" s="527"/>
      <c r="EN226" s="527"/>
      <c r="EO226" s="527"/>
      <c r="EP226" s="527"/>
      <c r="EQ226" s="527"/>
      <c r="ER226" s="527"/>
      <c r="ES226" s="527"/>
      <c r="ET226" s="527"/>
      <c r="EU226" s="527"/>
      <c r="EV226" s="527"/>
      <c r="EW226" s="527"/>
      <c r="EX226" s="527"/>
      <c r="EY226" s="527"/>
      <c r="EZ226" s="527"/>
      <c r="FA226" s="527"/>
      <c r="FB226" s="527"/>
      <c r="FC226" s="527"/>
      <c r="FD226" s="527"/>
      <c r="FE226" s="527"/>
      <c r="FF226" s="527"/>
      <c r="FG226" s="527"/>
      <c r="FH226" s="527"/>
      <c r="FI226" s="527"/>
      <c r="FJ226" s="527"/>
      <c r="FK226" s="527"/>
      <c r="FL226" s="527"/>
      <c r="FM226" s="527"/>
      <c r="FN226" s="527"/>
      <c r="FO226" s="527"/>
      <c r="FP226" s="527"/>
      <c r="FQ226" s="527"/>
      <c r="FR226" s="527"/>
      <c r="FS226" s="527"/>
      <c r="FT226" s="527"/>
      <c r="FU226" s="527"/>
      <c r="FV226" s="527"/>
      <c r="FW226" s="527"/>
      <c r="FX226" s="527"/>
      <c r="FY226" s="527"/>
      <c r="FZ226" s="527"/>
      <c r="GA226" s="527"/>
      <c r="GB226" s="527"/>
      <c r="GC226" s="527"/>
      <c r="GD226" s="527"/>
      <c r="GE226" s="527"/>
      <c r="GF226" s="527"/>
      <c r="GG226" s="527"/>
      <c r="GH226" s="527"/>
      <c r="GI226" s="527"/>
      <c r="GJ226" s="527"/>
      <c r="GK226" s="527"/>
      <c r="GL226" s="527"/>
      <c r="GM226" s="527"/>
      <c r="GN226" s="527"/>
      <c r="GO226" s="527"/>
      <c r="GP226" s="527"/>
      <c r="GQ226" s="527"/>
      <c r="GR226" s="527"/>
      <c r="GS226" s="527"/>
      <c r="GT226" s="527"/>
      <c r="GU226" s="527"/>
      <c r="GV226" s="527"/>
      <c r="GW226" s="527"/>
      <c r="GX226" s="527"/>
      <c r="GY226" s="527"/>
      <c r="GZ226" s="527"/>
      <c r="HA226" s="527"/>
      <c r="HB226" s="527"/>
      <c r="HC226" s="527"/>
      <c r="HD226" s="527"/>
      <c r="HE226" s="527"/>
      <c r="HF226" s="527"/>
      <c r="HG226" s="527"/>
      <c r="HH226" s="527"/>
      <c r="HI226" s="527"/>
      <c r="HJ226" s="527"/>
      <c r="HK226" s="527"/>
      <c r="HL226" s="527"/>
      <c r="HM226" s="527"/>
      <c r="HN226" s="527"/>
      <c r="HO226" s="527"/>
      <c r="HP226" s="527"/>
      <c r="HQ226" s="527"/>
      <c r="HR226" s="527"/>
      <c r="HS226" s="527"/>
      <c r="HT226" s="527"/>
      <c r="HU226" s="527"/>
      <c r="HV226" s="527"/>
      <c r="HW226" s="527"/>
      <c r="HX226" s="527"/>
      <c r="HY226" s="527"/>
      <c r="HZ226" s="527"/>
      <c r="IA226" s="527"/>
      <c r="IB226" s="527"/>
      <c r="IC226" s="527"/>
      <c r="ID226" s="527"/>
      <c r="IE226" s="527"/>
      <c r="IF226" s="527"/>
      <c r="IG226" s="527"/>
      <c r="IH226" s="527"/>
      <c r="II226" s="527"/>
      <c r="IJ226" s="527"/>
      <c r="IK226" s="527"/>
      <c r="IL226" s="527"/>
      <c r="IM226" s="527"/>
      <c r="IN226" s="527"/>
      <c r="IO226" s="527"/>
      <c r="IP226" s="527"/>
    </row>
    <row r="227" ht="15" customHeight="1" spans="1:250">
      <c r="A227" s="292" t="s">
        <v>973</v>
      </c>
      <c r="B227" s="302" t="s">
        <v>974</v>
      </c>
      <c r="C227" s="513" t="s">
        <v>975</v>
      </c>
      <c r="D227" s="302" t="s">
        <v>976</v>
      </c>
      <c r="E227" s="302" t="s">
        <v>974</v>
      </c>
      <c r="F227" s="298"/>
      <c r="G227" s="296">
        <v>45542</v>
      </c>
      <c r="H227" s="296">
        <f>G227+4</f>
        <v>45546</v>
      </c>
      <c r="I227" s="298" t="s">
        <v>977</v>
      </c>
      <c r="J227" s="446">
        <f>G227-3+TIME(16,0,0)</f>
        <v>45539.6666666667</v>
      </c>
      <c r="K227" s="8" t="s">
        <v>138</v>
      </c>
      <c r="M227" s="358"/>
      <c r="N227" s="358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</row>
    <row r="228" ht="15" customHeight="1" spans="1:250">
      <c r="A228" s="292" t="s">
        <v>978</v>
      </c>
      <c r="B228" s="302" t="s">
        <v>979</v>
      </c>
      <c r="C228" s="513" t="s">
        <v>980</v>
      </c>
      <c r="D228" s="302" t="s">
        <v>979</v>
      </c>
      <c r="E228" s="302" t="s">
        <v>979</v>
      </c>
      <c r="F228" s="298"/>
      <c r="G228" s="296">
        <f>G227+7</f>
        <v>45549</v>
      </c>
      <c r="H228" s="296">
        <f t="shared" ref="H228:H231" si="82">G228+4</f>
        <v>45553</v>
      </c>
      <c r="I228" s="298" t="s">
        <v>866</v>
      </c>
      <c r="J228" s="446">
        <f>G228-3+TIME(16,0,0)</f>
        <v>45546.6666666667</v>
      </c>
      <c r="M228" s="358"/>
      <c r="N228" s="358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</row>
    <row r="229" ht="15" customHeight="1" spans="1:250">
      <c r="A229" s="292" t="s">
        <v>981</v>
      </c>
      <c r="B229" s="302" t="s">
        <v>982</v>
      </c>
      <c r="C229" s="513" t="s">
        <v>983</v>
      </c>
      <c r="D229" s="302" t="s">
        <v>984</v>
      </c>
      <c r="E229" s="302" t="s">
        <v>982</v>
      </c>
      <c r="F229" s="295"/>
      <c r="G229" s="296">
        <f t="shared" ref="G229:G231" si="83">G228+7</f>
        <v>45556</v>
      </c>
      <c r="H229" s="296">
        <f t="shared" si="82"/>
        <v>45560</v>
      </c>
      <c r="I229" s="298" t="s">
        <v>866</v>
      </c>
      <c r="J229" s="446">
        <f>G229-3+TIME(16,0,0)</f>
        <v>45553.6666666667</v>
      </c>
      <c r="L229" s="4"/>
      <c r="M229" s="358"/>
      <c r="N229" s="358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</row>
    <row r="230" ht="15" customHeight="1" spans="1:250">
      <c r="A230" s="292" t="s">
        <v>985</v>
      </c>
      <c r="B230" s="302" t="s">
        <v>986</v>
      </c>
      <c r="C230" s="513" t="s">
        <v>987</v>
      </c>
      <c r="D230" s="302" t="s">
        <v>986</v>
      </c>
      <c r="E230" s="302" t="s">
        <v>986</v>
      </c>
      <c r="F230" s="298"/>
      <c r="G230" s="296">
        <f t="shared" si="83"/>
        <v>45563</v>
      </c>
      <c r="H230" s="296">
        <f t="shared" si="82"/>
        <v>45567</v>
      </c>
      <c r="I230" s="298" t="s">
        <v>22</v>
      </c>
      <c r="J230" s="446">
        <f>G230-3+TIME(16,0,0)</f>
        <v>45560.6666666667</v>
      </c>
      <c r="L230" s="4"/>
      <c r="M230" s="358"/>
      <c r="N230" s="358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</row>
    <row r="231" ht="15" customHeight="1" spans="1:250">
      <c r="A231" s="292" t="s">
        <v>988</v>
      </c>
      <c r="B231" s="302" t="s">
        <v>989</v>
      </c>
      <c r="C231" s="513" t="s">
        <v>990</v>
      </c>
      <c r="D231" s="302" t="s">
        <v>989</v>
      </c>
      <c r="E231" s="302" t="s">
        <v>989</v>
      </c>
      <c r="F231" s="298"/>
      <c r="G231" s="296">
        <f t="shared" si="83"/>
        <v>45570</v>
      </c>
      <c r="H231" s="296">
        <f t="shared" si="82"/>
        <v>45574</v>
      </c>
      <c r="I231" s="298" t="s">
        <v>22</v>
      </c>
      <c r="J231" s="446">
        <f>G231-3+TIME(16,0,0)</f>
        <v>45567.6666666667</v>
      </c>
      <c r="L231" s="4"/>
      <c r="M231" s="358"/>
      <c r="N231" s="358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  <c r="IP231" s="7"/>
    </row>
    <row r="232" ht="15" customHeight="1" spans="1:250">
      <c r="A232" s="500"/>
      <c r="B232" s="429"/>
      <c r="C232" s="524"/>
      <c r="D232" s="429"/>
      <c r="E232" s="429"/>
      <c r="F232" s="424"/>
      <c r="G232" s="290"/>
      <c r="H232" s="290"/>
      <c r="I232" s="424"/>
      <c r="J232" s="450"/>
      <c r="L232" s="4"/>
      <c r="M232" s="358"/>
      <c r="N232" s="35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</row>
    <row r="233" spans="1:13">
      <c r="A233" s="46" t="s">
        <v>991</v>
      </c>
      <c r="B233" s="518"/>
      <c r="C233" s="518"/>
      <c r="D233" s="518"/>
      <c r="E233" s="518"/>
      <c r="F233" s="519"/>
      <c r="G233" s="358"/>
      <c r="I233" s="434"/>
      <c r="J233" s="434"/>
      <c r="K233" s="2"/>
      <c r="L233" s="487"/>
      <c r="M233" s="487"/>
    </row>
    <row r="234" spans="1:16">
      <c r="A234" s="471" t="s">
        <v>638</v>
      </c>
      <c r="B234" s="522" t="s">
        <v>5</v>
      </c>
      <c r="C234" s="312" t="s">
        <v>639</v>
      </c>
      <c r="D234" s="522" t="s">
        <v>640</v>
      </c>
      <c r="E234" s="435" t="s">
        <v>8</v>
      </c>
      <c r="F234" s="523" t="s">
        <v>79</v>
      </c>
      <c r="G234" s="486" t="s">
        <v>11</v>
      </c>
      <c r="H234" s="521" t="s">
        <v>992</v>
      </c>
      <c r="I234" s="521" t="s">
        <v>778</v>
      </c>
      <c r="J234" s="486" t="s">
        <v>4</v>
      </c>
      <c r="K234" s="311" t="s">
        <v>644</v>
      </c>
      <c r="L234" s="487"/>
      <c r="M234" s="206"/>
      <c r="P234" s="8"/>
    </row>
    <row r="235" spans="1:16">
      <c r="A235" s="292" t="s">
        <v>993</v>
      </c>
      <c r="B235" s="302" t="s">
        <v>994</v>
      </c>
      <c r="C235" s="513" t="s">
        <v>995</v>
      </c>
      <c r="D235" s="425" t="s">
        <v>994</v>
      </c>
      <c r="E235" s="302" t="s">
        <v>994</v>
      </c>
      <c r="F235" s="298"/>
      <c r="G235" s="296">
        <v>45537</v>
      </c>
      <c r="H235" s="296">
        <f>G235+7</f>
        <v>45544</v>
      </c>
      <c r="I235" s="296">
        <f>G235+8</f>
        <v>45545</v>
      </c>
      <c r="J235" s="298" t="s">
        <v>648</v>
      </c>
      <c r="K235" s="446">
        <f>G235-3+TIME(16,0,0)</f>
        <v>45534.6666666667</v>
      </c>
      <c r="L235" s="7"/>
      <c r="M235" s="206"/>
      <c r="P235" s="8"/>
    </row>
    <row r="236" spans="1:16">
      <c r="A236" s="292" t="s">
        <v>996</v>
      </c>
      <c r="B236" s="302" t="s">
        <v>997</v>
      </c>
      <c r="C236" s="513" t="s">
        <v>998</v>
      </c>
      <c r="D236" s="425" t="s">
        <v>997</v>
      </c>
      <c r="E236" s="302" t="s">
        <v>997</v>
      </c>
      <c r="F236" s="298"/>
      <c r="G236" s="296">
        <f>G235+7</f>
        <v>45544</v>
      </c>
      <c r="H236" s="296">
        <f t="shared" ref="H236:H239" si="84">G236+7</f>
        <v>45551</v>
      </c>
      <c r="I236" s="296">
        <f t="shared" ref="I236:I239" si="85">G236+8</f>
        <v>45552</v>
      </c>
      <c r="J236" s="298" t="s">
        <v>648</v>
      </c>
      <c r="K236" s="446">
        <f>G236-3+TIME(16,0,0)</f>
        <v>45541.6666666667</v>
      </c>
      <c r="L236" s="7"/>
      <c r="M236" s="206"/>
      <c r="P236" s="8"/>
    </row>
    <row r="237" spans="1:16">
      <c r="A237" s="292" t="s">
        <v>999</v>
      </c>
      <c r="B237" s="302" t="s">
        <v>1000</v>
      </c>
      <c r="C237" s="513" t="s">
        <v>1001</v>
      </c>
      <c r="D237" s="425" t="s">
        <v>1000</v>
      </c>
      <c r="E237" s="302" t="s">
        <v>1000</v>
      </c>
      <c r="F237" s="298"/>
      <c r="G237" s="296">
        <f t="shared" ref="G237:G239" si="86">G236+7</f>
        <v>45551</v>
      </c>
      <c r="H237" s="296">
        <f t="shared" si="84"/>
        <v>45558</v>
      </c>
      <c r="I237" s="296">
        <f t="shared" si="85"/>
        <v>45559</v>
      </c>
      <c r="J237" s="298" t="s">
        <v>648</v>
      </c>
      <c r="K237" s="446">
        <f>G237-3+TIME(16,0,0)</f>
        <v>45548.6666666667</v>
      </c>
      <c r="L237" s="7"/>
      <c r="M237" s="206"/>
      <c r="P237" s="8"/>
    </row>
    <row r="238" spans="1:16">
      <c r="A238" s="292" t="s">
        <v>993</v>
      </c>
      <c r="B238" s="302" t="s">
        <v>1002</v>
      </c>
      <c r="C238" s="513" t="s">
        <v>995</v>
      </c>
      <c r="D238" s="425" t="s">
        <v>1002</v>
      </c>
      <c r="E238" s="302" t="s">
        <v>1002</v>
      </c>
      <c r="F238" s="298"/>
      <c r="G238" s="296">
        <f t="shared" si="86"/>
        <v>45558</v>
      </c>
      <c r="H238" s="296">
        <f t="shared" si="84"/>
        <v>45565</v>
      </c>
      <c r="I238" s="296">
        <f t="shared" si="85"/>
        <v>45566</v>
      </c>
      <c r="J238" s="298" t="s">
        <v>648</v>
      </c>
      <c r="K238" s="446">
        <f>G238-3+TIME(16,0,0)</f>
        <v>45555.6666666667</v>
      </c>
      <c r="M238" s="206"/>
      <c r="P238" s="8"/>
    </row>
    <row r="239" spans="1:16">
      <c r="A239" s="292" t="s">
        <v>996</v>
      </c>
      <c r="B239" s="302" t="s">
        <v>1003</v>
      </c>
      <c r="C239" s="513" t="s">
        <v>998</v>
      </c>
      <c r="D239" s="425" t="s">
        <v>1003</v>
      </c>
      <c r="E239" s="302" t="s">
        <v>1003</v>
      </c>
      <c r="F239" s="298"/>
      <c r="G239" s="296">
        <f t="shared" si="86"/>
        <v>45565</v>
      </c>
      <c r="H239" s="296">
        <f t="shared" si="84"/>
        <v>45572</v>
      </c>
      <c r="I239" s="296">
        <f t="shared" si="85"/>
        <v>45573</v>
      </c>
      <c r="J239" s="298" t="s">
        <v>648</v>
      </c>
      <c r="K239" s="446">
        <f>G239-3+TIME(16,0,0)</f>
        <v>45562.6666666667</v>
      </c>
      <c r="L239" s="206"/>
      <c r="M239" s="206"/>
      <c r="O239" s="8"/>
      <c r="P239" s="8"/>
    </row>
    <row r="240" spans="1:16">
      <c r="A240" s="500"/>
      <c r="B240" s="429"/>
      <c r="C240" s="524"/>
      <c r="D240" s="429"/>
      <c r="E240" s="429"/>
      <c r="F240" s="424"/>
      <c r="G240" s="290"/>
      <c r="H240" s="290"/>
      <c r="I240" s="296"/>
      <c r="J240" s="424"/>
      <c r="K240" s="450"/>
      <c r="L240" s="206"/>
      <c r="M240" s="206"/>
      <c r="O240" s="8"/>
      <c r="P240" s="8"/>
    </row>
    <row r="241" spans="1:16">
      <c r="A241" s="46" t="s">
        <v>1004</v>
      </c>
      <c r="B241" s="518"/>
      <c r="C241" s="518"/>
      <c r="D241" s="518"/>
      <c r="E241" s="518"/>
      <c r="F241" s="519"/>
      <c r="G241" s="358"/>
      <c r="I241" s="296"/>
      <c r="J241" s="434"/>
      <c r="M241" s="206"/>
      <c r="P241" s="8"/>
    </row>
    <row r="242" spans="1:16">
      <c r="A242" s="471" t="s">
        <v>638</v>
      </c>
      <c r="B242" s="435" t="s">
        <v>5</v>
      </c>
      <c r="C242" s="312" t="s">
        <v>639</v>
      </c>
      <c r="D242" s="435" t="s">
        <v>640</v>
      </c>
      <c r="E242" s="435" t="s">
        <v>8</v>
      </c>
      <c r="F242" s="520" t="s">
        <v>62</v>
      </c>
      <c r="G242" s="486" t="s">
        <v>11</v>
      </c>
      <c r="H242" s="521" t="s">
        <v>641</v>
      </c>
      <c r="I242" s="521" t="s">
        <v>1005</v>
      </c>
      <c r="J242" s="521" t="s">
        <v>819</v>
      </c>
      <c r="K242" s="521" t="s">
        <v>890</v>
      </c>
      <c r="L242" s="486" t="s">
        <v>4</v>
      </c>
      <c r="M242" s="311" t="s">
        <v>644</v>
      </c>
      <c r="N242" s="8"/>
      <c r="O242" s="8"/>
      <c r="P242" s="8"/>
    </row>
    <row r="243" spans="1:16">
      <c r="A243" s="292" t="s">
        <v>680</v>
      </c>
      <c r="B243" s="302"/>
      <c r="C243" s="513"/>
      <c r="D243" s="302"/>
      <c r="E243" s="302"/>
      <c r="F243" s="295"/>
      <c r="G243" s="296">
        <v>45537</v>
      </c>
      <c r="H243" s="296">
        <f>G243+11</f>
        <v>45548</v>
      </c>
      <c r="I243" s="296">
        <v>45278</v>
      </c>
      <c r="J243" s="296">
        <f t="shared" ref="J243:J247" si="87">I243+3</f>
        <v>45281</v>
      </c>
      <c r="K243" s="296">
        <f>I243+5</f>
        <v>45283</v>
      </c>
      <c r="L243" s="298"/>
      <c r="M243" s="446">
        <f>G243-3+TIME(16,0,0)</f>
        <v>45534.6666666667</v>
      </c>
      <c r="N243" s="8"/>
      <c r="O243" s="8"/>
      <c r="P243" s="8"/>
    </row>
    <row r="244" spans="1:16">
      <c r="A244" s="292" t="s">
        <v>680</v>
      </c>
      <c r="B244" s="302"/>
      <c r="C244" s="302"/>
      <c r="D244" s="302"/>
      <c r="E244" s="302"/>
      <c r="F244" s="295"/>
      <c r="G244" s="296">
        <f>G243+7</f>
        <v>45544</v>
      </c>
      <c r="H244" s="296">
        <f t="shared" ref="H244:H247" si="88">G244+9</f>
        <v>45553</v>
      </c>
      <c r="I244" s="296">
        <v>45279</v>
      </c>
      <c r="J244" s="296">
        <f t="shared" si="87"/>
        <v>45282</v>
      </c>
      <c r="K244" s="296">
        <f>I244+5</f>
        <v>45284</v>
      </c>
      <c r="L244" s="298"/>
      <c r="M244" s="446">
        <f t="shared" ref="M244:M247" si="89">G244-3+TIME(16,0,0)</f>
        <v>45541.6666666667</v>
      </c>
      <c r="N244" s="8"/>
      <c r="O244" s="8"/>
      <c r="P244" s="8"/>
    </row>
    <row r="245" spans="1:18">
      <c r="A245" s="292" t="s">
        <v>680</v>
      </c>
      <c r="B245" s="302"/>
      <c r="C245" s="513"/>
      <c r="D245" s="302"/>
      <c r="E245" s="302"/>
      <c r="F245" s="295"/>
      <c r="G245" s="296">
        <f t="shared" ref="G245:G247" si="90">G244+7</f>
        <v>45551</v>
      </c>
      <c r="H245" s="296">
        <f t="shared" si="88"/>
        <v>45560</v>
      </c>
      <c r="I245" s="296">
        <v>45280</v>
      </c>
      <c r="J245" s="296">
        <f t="shared" si="87"/>
        <v>45283</v>
      </c>
      <c r="K245" s="296">
        <f t="shared" ref="K245:K247" si="91">J245+2</f>
        <v>45285</v>
      </c>
      <c r="L245" s="298"/>
      <c r="M245" s="446">
        <f t="shared" si="89"/>
        <v>45548.6666666667</v>
      </c>
      <c r="N245" s="8"/>
      <c r="O245" s="8"/>
      <c r="Q245" s="206"/>
      <c r="R245" s="206"/>
    </row>
    <row r="246" spans="1:18">
      <c r="A246" s="292" t="s">
        <v>680</v>
      </c>
      <c r="B246" s="302"/>
      <c r="C246" s="513"/>
      <c r="D246" s="302"/>
      <c r="E246" s="302"/>
      <c r="F246" s="298"/>
      <c r="G246" s="296">
        <f t="shared" si="90"/>
        <v>45558</v>
      </c>
      <c r="H246" s="296">
        <f t="shared" si="88"/>
        <v>45567</v>
      </c>
      <c r="I246" s="296">
        <v>45281</v>
      </c>
      <c r="J246" s="296">
        <f t="shared" si="87"/>
        <v>45284</v>
      </c>
      <c r="K246" s="296">
        <f t="shared" si="91"/>
        <v>45286</v>
      </c>
      <c r="L246" s="298"/>
      <c r="M246" s="446">
        <f t="shared" si="89"/>
        <v>45555.6666666667</v>
      </c>
      <c r="N246" s="8"/>
      <c r="O246" s="8"/>
      <c r="Q246" s="206"/>
      <c r="R246" s="206"/>
    </row>
    <row r="247" spans="1:18">
      <c r="A247" s="292" t="s">
        <v>680</v>
      </c>
      <c r="B247" s="302"/>
      <c r="C247" s="513"/>
      <c r="D247" s="302"/>
      <c r="E247" s="302"/>
      <c r="F247" s="298"/>
      <c r="G247" s="296">
        <f t="shared" si="90"/>
        <v>45565</v>
      </c>
      <c r="H247" s="296">
        <f t="shared" si="88"/>
        <v>45574</v>
      </c>
      <c r="I247" s="296">
        <v>45282</v>
      </c>
      <c r="J247" s="296">
        <f t="shared" si="87"/>
        <v>45285</v>
      </c>
      <c r="K247" s="296">
        <f t="shared" si="91"/>
        <v>45287</v>
      </c>
      <c r="L247" s="298"/>
      <c r="M247" s="446">
        <f t="shared" si="89"/>
        <v>45562.6666666667</v>
      </c>
      <c r="N247" s="8"/>
      <c r="O247" s="8"/>
      <c r="Q247" s="206"/>
      <c r="R247" s="206"/>
    </row>
    <row r="248" spans="1:10">
      <c r="A248" s="500"/>
      <c r="B248" s="429"/>
      <c r="C248" s="524"/>
      <c r="D248" s="429"/>
      <c r="E248" s="429"/>
      <c r="F248" s="424"/>
      <c r="G248" s="290"/>
      <c r="H248" s="290"/>
      <c r="I248" s="290"/>
      <c r="J248" s="424"/>
    </row>
    <row r="249" spans="1:10">
      <c r="A249" s="46" t="s">
        <v>1006</v>
      </c>
      <c r="B249" s="518"/>
      <c r="C249" s="518"/>
      <c r="D249" s="518"/>
      <c r="E249" s="518"/>
      <c r="F249" s="519"/>
      <c r="G249" s="358"/>
      <c r="I249" s="290"/>
      <c r="J249" s="434"/>
    </row>
    <row r="250" spans="1:17">
      <c r="A250" s="471" t="s">
        <v>638</v>
      </c>
      <c r="B250" s="435" t="s">
        <v>5</v>
      </c>
      <c r="C250" s="312" t="s">
        <v>639</v>
      </c>
      <c r="D250" s="435" t="s">
        <v>640</v>
      </c>
      <c r="E250" s="435" t="s">
        <v>8</v>
      </c>
      <c r="F250" s="520" t="s">
        <v>39</v>
      </c>
      <c r="G250" s="486" t="s">
        <v>11</v>
      </c>
      <c r="H250" s="521" t="s">
        <v>660</v>
      </c>
      <c r="I250" s="521" t="s">
        <v>661</v>
      </c>
      <c r="J250" s="521" t="s">
        <v>685</v>
      </c>
      <c r="K250" s="486" t="s">
        <v>4</v>
      </c>
      <c r="L250" s="311" t="s">
        <v>644</v>
      </c>
      <c r="M250" s="8" t="s">
        <v>138</v>
      </c>
      <c r="N250" s="8"/>
      <c r="Q250" s="206"/>
    </row>
    <row r="251" spans="1:17">
      <c r="A251" s="292" t="s">
        <v>1007</v>
      </c>
      <c r="B251" s="302" t="s">
        <v>1008</v>
      </c>
      <c r="C251" s="302" t="s">
        <v>1009</v>
      </c>
      <c r="D251" s="302" t="s">
        <v>1010</v>
      </c>
      <c r="E251" s="302" t="s">
        <v>1008</v>
      </c>
      <c r="F251" s="295"/>
      <c r="G251" s="296">
        <v>45542</v>
      </c>
      <c r="H251" s="296">
        <v>45492</v>
      </c>
      <c r="I251" s="296">
        <f>H251+4</f>
        <v>45496</v>
      </c>
      <c r="J251" s="296">
        <f>I251+5</f>
        <v>45501</v>
      </c>
      <c r="K251" s="298" t="s">
        <v>310</v>
      </c>
      <c r="L251" s="446">
        <f>G251-3+TIME(16,0,0)</f>
        <v>45539.6666666667</v>
      </c>
      <c r="N251" s="8"/>
      <c r="Q251" s="206"/>
    </row>
    <row r="252" spans="1:17">
      <c r="A252" s="426" t="s">
        <v>1011</v>
      </c>
      <c r="B252" s="302" t="s">
        <v>1012</v>
      </c>
      <c r="C252" s="302" t="s">
        <v>1013</v>
      </c>
      <c r="D252" s="302" t="s">
        <v>1014</v>
      </c>
      <c r="E252" s="302" t="s">
        <v>1012</v>
      </c>
      <c r="F252" s="295"/>
      <c r="G252" s="296">
        <f>G251+7</f>
        <v>45549</v>
      </c>
      <c r="H252" s="296">
        <f>H251+7</f>
        <v>45499</v>
      </c>
      <c r="I252" s="296">
        <f t="shared" ref="I252:I255" si="92">I251+7</f>
        <v>45503</v>
      </c>
      <c r="J252" s="296">
        <f t="shared" ref="J252:J255" si="93">I252+5</f>
        <v>45508</v>
      </c>
      <c r="K252" s="298" t="s">
        <v>46</v>
      </c>
      <c r="L252" s="446">
        <f t="shared" ref="L252:L255" si="94">G252-3+TIME(16,0,0)</f>
        <v>45546.6666666667</v>
      </c>
      <c r="N252" s="8"/>
      <c r="Q252" s="206"/>
    </row>
    <row r="253" spans="1:17">
      <c r="A253" s="426" t="s">
        <v>1015</v>
      </c>
      <c r="B253" s="513" t="s">
        <v>982</v>
      </c>
      <c r="C253" s="513" t="s">
        <v>1016</v>
      </c>
      <c r="D253" s="302" t="s">
        <v>982</v>
      </c>
      <c r="E253" s="302" t="s">
        <v>982</v>
      </c>
      <c r="F253" s="295"/>
      <c r="G253" s="296">
        <f t="shared" ref="G253:H255" si="95">G252+7</f>
        <v>45556</v>
      </c>
      <c r="H253" s="296">
        <f t="shared" si="95"/>
        <v>45506</v>
      </c>
      <c r="I253" s="296">
        <f t="shared" si="92"/>
        <v>45510</v>
      </c>
      <c r="J253" s="296">
        <f t="shared" si="93"/>
        <v>45515</v>
      </c>
      <c r="K253" s="298" t="s">
        <v>22</v>
      </c>
      <c r="L253" s="446">
        <f t="shared" si="94"/>
        <v>45553.6666666667</v>
      </c>
      <c r="N253" s="8"/>
      <c r="Q253" s="206"/>
    </row>
    <row r="254" spans="1:17">
      <c r="A254" s="292" t="s">
        <v>1017</v>
      </c>
      <c r="B254" s="302" t="s">
        <v>1018</v>
      </c>
      <c r="C254" s="513" t="s">
        <v>1019</v>
      </c>
      <c r="D254" s="302" t="s">
        <v>1020</v>
      </c>
      <c r="E254" s="302" t="s">
        <v>1018</v>
      </c>
      <c r="F254" s="298"/>
      <c r="G254" s="296">
        <f t="shared" si="95"/>
        <v>45563</v>
      </c>
      <c r="H254" s="296">
        <f t="shared" si="95"/>
        <v>45513</v>
      </c>
      <c r="I254" s="296">
        <f t="shared" si="92"/>
        <v>45517</v>
      </c>
      <c r="J254" s="296">
        <f t="shared" si="93"/>
        <v>45522</v>
      </c>
      <c r="K254" s="298" t="s">
        <v>46</v>
      </c>
      <c r="L254" s="446">
        <f t="shared" si="94"/>
        <v>45560.6666666667</v>
      </c>
      <c r="N254" s="8"/>
      <c r="Q254" s="206"/>
    </row>
    <row r="255" spans="1:17">
      <c r="A255" s="292" t="s">
        <v>1007</v>
      </c>
      <c r="B255" s="302" t="s">
        <v>1021</v>
      </c>
      <c r="C255" s="513" t="s">
        <v>1009</v>
      </c>
      <c r="D255" s="302" t="s">
        <v>997</v>
      </c>
      <c r="E255" s="302" t="s">
        <v>1021</v>
      </c>
      <c r="F255" s="298"/>
      <c r="G255" s="296">
        <f t="shared" si="95"/>
        <v>45570</v>
      </c>
      <c r="H255" s="296">
        <f t="shared" si="95"/>
        <v>45520</v>
      </c>
      <c r="I255" s="296">
        <f t="shared" si="92"/>
        <v>45524</v>
      </c>
      <c r="J255" s="296">
        <f t="shared" si="93"/>
        <v>45529</v>
      </c>
      <c r="K255" s="298"/>
      <c r="L255" s="446">
        <f t="shared" si="94"/>
        <v>45567.6666666667</v>
      </c>
      <c r="N255" s="8"/>
      <c r="Q255" s="206"/>
    </row>
    <row r="256" spans="1:10">
      <c r="A256" s="4"/>
      <c r="B256" s="474"/>
      <c r="C256" s="410"/>
      <c r="D256" s="410"/>
      <c r="E256" s="474"/>
      <c r="F256" s="475"/>
      <c r="G256" s="72"/>
      <c r="H256" s="2"/>
      <c r="I256" s="2"/>
      <c r="J256" s="2"/>
    </row>
    <row r="257" spans="1:10">
      <c r="A257" s="46" t="s">
        <v>1022</v>
      </c>
      <c r="B257" s="518"/>
      <c r="C257" s="518"/>
      <c r="D257" s="518"/>
      <c r="E257" s="518"/>
      <c r="F257" s="519"/>
      <c r="G257" s="358"/>
      <c r="I257" s="290"/>
      <c r="J257" s="434"/>
    </row>
    <row r="258" spans="1:12">
      <c r="A258" s="471" t="s">
        <v>638</v>
      </c>
      <c r="B258" s="435" t="s">
        <v>5</v>
      </c>
      <c r="C258" s="312" t="s">
        <v>639</v>
      </c>
      <c r="D258" s="435" t="s">
        <v>640</v>
      </c>
      <c r="E258" s="435" t="s">
        <v>8</v>
      </c>
      <c r="F258" s="520" t="s">
        <v>39</v>
      </c>
      <c r="G258" s="486" t="s">
        <v>11</v>
      </c>
      <c r="H258" s="521" t="s">
        <v>813</v>
      </c>
      <c r="I258" s="521" t="s">
        <v>1023</v>
      </c>
      <c r="J258" s="486" t="s">
        <v>4</v>
      </c>
      <c r="K258" s="311" t="s">
        <v>644</v>
      </c>
      <c r="L258" s="8" t="s">
        <v>138</v>
      </c>
    </row>
    <row r="259" spans="1:11">
      <c r="A259" s="292" t="s">
        <v>680</v>
      </c>
      <c r="B259" s="302"/>
      <c r="C259" s="513"/>
      <c r="D259" s="302"/>
      <c r="E259" s="302"/>
      <c r="F259" s="295"/>
      <c r="G259" s="296">
        <v>45537</v>
      </c>
      <c r="H259" s="296">
        <f>G259+18</f>
        <v>45555</v>
      </c>
      <c r="I259" s="296">
        <f>H259+5</f>
        <v>45560</v>
      </c>
      <c r="J259" s="298" t="s">
        <v>747</v>
      </c>
      <c r="K259" s="446">
        <f>G259-3+TIME(16,0,0)</f>
        <v>45534.6666666667</v>
      </c>
    </row>
    <row r="260" spans="1:11">
      <c r="A260" s="292" t="s">
        <v>1024</v>
      </c>
      <c r="B260" s="302" t="s">
        <v>1025</v>
      </c>
      <c r="C260" s="302" t="s">
        <v>1026</v>
      </c>
      <c r="D260" s="302" t="s">
        <v>1027</v>
      </c>
      <c r="E260" s="302" t="s">
        <v>1025</v>
      </c>
      <c r="F260" s="295"/>
      <c r="G260" s="296">
        <f>G259+7</f>
        <v>45544</v>
      </c>
      <c r="H260" s="296" t="s">
        <v>1028</v>
      </c>
      <c r="I260" s="296">
        <f>G260+23</f>
        <v>45567</v>
      </c>
      <c r="J260" s="298" t="s">
        <v>747</v>
      </c>
      <c r="K260" s="446">
        <f t="shared" ref="K260:K263" si="96">G260-3+TIME(16,0,0)</f>
        <v>45541.6666666667</v>
      </c>
    </row>
    <row r="261" spans="1:11">
      <c r="A261" s="292" t="s">
        <v>1029</v>
      </c>
      <c r="B261" s="302" t="s">
        <v>1030</v>
      </c>
      <c r="C261" s="513" t="s">
        <v>1031</v>
      </c>
      <c r="D261" s="302" t="s">
        <v>1032</v>
      </c>
      <c r="E261" s="302" t="s">
        <v>1030</v>
      </c>
      <c r="F261" s="295"/>
      <c r="G261" s="296">
        <f t="shared" ref="G261:G263" si="97">G260+7</f>
        <v>45551</v>
      </c>
      <c r="H261" s="296">
        <f t="shared" ref="H261:H263" si="98">G261+18</f>
        <v>45569</v>
      </c>
      <c r="I261" s="296">
        <f t="shared" ref="I261:I263" si="99">H261+5</f>
        <v>45574</v>
      </c>
      <c r="J261" s="298" t="s">
        <v>755</v>
      </c>
      <c r="K261" s="446">
        <f t="shared" si="96"/>
        <v>45548.6666666667</v>
      </c>
    </row>
    <row r="262" spans="1:11">
      <c r="A262" s="292" t="s">
        <v>1033</v>
      </c>
      <c r="B262" s="302" t="s">
        <v>1034</v>
      </c>
      <c r="C262" s="513" t="s">
        <v>1035</v>
      </c>
      <c r="D262" s="302" t="s">
        <v>1036</v>
      </c>
      <c r="E262" s="302" t="s">
        <v>1034</v>
      </c>
      <c r="F262" s="298"/>
      <c r="G262" s="296">
        <f t="shared" si="97"/>
        <v>45558</v>
      </c>
      <c r="H262" s="296">
        <f t="shared" si="98"/>
        <v>45576</v>
      </c>
      <c r="I262" s="296">
        <f t="shared" si="99"/>
        <v>45581</v>
      </c>
      <c r="J262" s="298" t="s">
        <v>747</v>
      </c>
      <c r="K262" s="446">
        <f t="shared" si="96"/>
        <v>45555.6666666667</v>
      </c>
    </row>
    <row r="263" spans="1:11">
      <c r="A263" s="292" t="s">
        <v>1037</v>
      </c>
      <c r="B263" s="302" t="s">
        <v>1038</v>
      </c>
      <c r="C263" s="513" t="s">
        <v>1039</v>
      </c>
      <c r="D263" s="302" t="s">
        <v>1040</v>
      </c>
      <c r="E263" s="302" t="s">
        <v>1038</v>
      </c>
      <c r="F263" s="298"/>
      <c r="G263" s="296">
        <f t="shared" si="97"/>
        <v>45565</v>
      </c>
      <c r="H263" s="296">
        <f t="shared" si="98"/>
        <v>45583</v>
      </c>
      <c r="I263" s="296">
        <f t="shared" si="99"/>
        <v>45588</v>
      </c>
      <c r="J263" s="298" t="s">
        <v>747</v>
      </c>
      <c r="K263" s="446">
        <f t="shared" si="96"/>
        <v>45562.6666666667</v>
      </c>
    </row>
    <row r="264" spans="1:16">
      <c r="A264" s="529" t="s">
        <v>1041</v>
      </c>
      <c r="B264" s="530"/>
      <c r="C264" s="531"/>
      <c r="D264" s="530"/>
      <c r="E264" s="531"/>
      <c r="F264" s="358"/>
      <c r="G264" s="358"/>
      <c r="H264" s="7"/>
      <c r="I264" s="7"/>
      <c r="J264" s="7"/>
      <c r="N264" s="8"/>
      <c r="O264" s="8"/>
      <c r="P264" s="8"/>
    </row>
    <row r="265" spans="1:16">
      <c r="A265" s="529" t="s">
        <v>1042</v>
      </c>
      <c r="B265" s="531"/>
      <c r="C265" s="531"/>
      <c r="D265" s="531"/>
      <c r="E265" s="531"/>
      <c r="F265" s="358"/>
      <c r="G265" s="358"/>
      <c r="H265" s="7"/>
      <c r="I265" s="7"/>
      <c r="J265" s="7"/>
      <c r="N265" s="8"/>
      <c r="O265" s="8"/>
      <c r="P265" s="8"/>
    </row>
    <row r="266" spans="1:16">
      <c r="A266" s="532" t="s">
        <v>1043</v>
      </c>
      <c r="B266" s="531"/>
      <c r="C266" s="531"/>
      <c r="D266" s="531"/>
      <c r="E266" s="531"/>
      <c r="F266" s="358"/>
      <c r="G266" s="358"/>
      <c r="H266" s="7"/>
      <c r="I266" s="7"/>
      <c r="J266" s="7"/>
      <c r="N266" s="8"/>
      <c r="O266" s="8"/>
      <c r="P266" s="8"/>
    </row>
    <row r="267" spans="1:16">
      <c r="A267" s="532" t="s">
        <v>1044</v>
      </c>
      <c r="N267" s="8"/>
      <c r="O267" s="8"/>
      <c r="P267" s="8"/>
    </row>
    <row r="268" spans="1:16">
      <c r="A268" s="532" t="s">
        <v>1045</v>
      </c>
      <c r="N268" s="8"/>
      <c r="O268" s="8"/>
      <c r="P268" s="8"/>
    </row>
  </sheetData>
  <mergeCells count="5">
    <mergeCell ref="A1:O1"/>
    <mergeCell ref="I54:J54"/>
    <mergeCell ref="A115:D115"/>
    <mergeCell ref="A163:D163"/>
    <mergeCell ref="A172:D17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9"/>
  <sheetViews>
    <sheetView tabSelected="1" zoomScale="115" zoomScaleNormal="115" workbookViewId="0">
      <selection activeCell="A1" sqref="$A1:$XFD1048576"/>
    </sheetView>
  </sheetViews>
  <sheetFormatPr defaultColWidth="9" defaultRowHeight="15.6"/>
  <cols>
    <col min="1" max="1" width="23.8796296296296" style="204" customWidth="1"/>
    <col min="2" max="2" width="5.5" style="205" customWidth="1"/>
    <col min="3" max="3" width="9.5" style="205" customWidth="1"/>
    <col min="4" max="4" width="5.5" style="204" customWidth="1"/>
    <col min="5" max="5" width="18.3796296296296" style="204" customWidth="1"/>
    <col min="6" max="6" width="5.5" style="204" customWidth="1"/>
    <col min="7" max="7" width="5.5" style="206" customWidth="1"/>
    <col min="8" max="9" width="6.5" style="206" customWidth="1"/>
    <col min="10" max="10" width="6.5" style="204" customWidth="1"/>
    <col min="11" max="11" width="18.3796296296296" style="204" customWidth="1"/>
    <col min="12" max="12" width="7.5" style="204" customWidth="1"/>
    <col min="13" max="13" width="5.5" style="204" customWidth="1"/>
    <col min="14" max="14" width="9.5" style="204" customWidth="1"/>
    <col min="15" max="15" width="8.5" style="204" customWidth="1"/>
    <col min="16" max="16" width="11.6296296296296" style="204" customWidth="1"/>
    <col min="17" max="17" width="9.5" style="204" customWidth="1"/>
    <col min="18" max="18" width="8.5" style="204" customWidth="1"/>
    <col min="19" max="19" width="11.6296296296296" style="204" customWidth="1"/>
    <col min="20" max="22" width="9" style="204"/>
    <col min="23" max="23" width="11.6296296296296" style="204" customWidth="1"/>
    <col min="24" max="256" width="9" style="204"/>
    <col min="257" max="257" width="16.3796296296296" style="204" customWidth="1"/>
    <col min="258" max="258" width="11" style="204" customWidth="1"/>
    <col min="259" max="260" width="9" style="204"/>
    <col min="261" max="261" width="16.75" style="204" customWidth="1"/>
    <col min="262" max="267" width="9" style="204"/>
    <col min="268" max="268" width="17.8796296296296" style="204" customWidth="1"/>
    <col min="269" max="269" width="17.25" style="204" customWidth="1"/>
    <col min="270" max="270" width="17.6296296296296" style="204" customWidth="1"/>
    <col min="271" max="272" width="9" style="204"/>
    <col min="273" max="273" width="11.1296296296296" style="204" customWidth="1"/>
    <col min="274" max="512" width="9" style="204"/>
    <col min="513" max="513" width="16.3796296296296" style="204" customWidth="1"/>
    <col min="514" max="514" width="11" style="204" customWidth="1"/>
    <col min="515" max="516" width="9" style="204"/>
    <col min="517" max="517" width="16.75" style="204" customWidth="1"/>
    <col min="518" max="523" width="9" style="204"/>
    <col min="524" max="524" width="17.8796296296296" style="204" customWidth="1"/>
    <col min="525" max="525" width="17.25" style="204" customWidth="1"/>
    <col min="526" max="526" width="17.6296296296296" style="204" customWidth="1"/>
    <col min="527" max="528" width="9" style="204"/>
    <col min="529" max="529" width="11.1296296296296" style="204" customWidth="1"/>
    <col min="530" max="768" width="9" style="204"/>
    <col min="769" max="769" width="16.3796296296296" style="204" customWidth="1"/>
    <col min="770" max="770" width="11" style="204" customWidth="1"/>
    <col min="771" max="772" width="9" style="204"/>
    <col min="773" max="773" width="16.75" style="204" customWidth="1"/>
    <col min="774" max="779" width="9" style="204"/>
    <col min="780" max="780" width="17.8796296296296" style="204" customWidth="1"/>
    <col min="781" max="781" width="17.25" style="204" customWidth="1"/>
    <col min="782" max="782" width="17.6296296296296" style="204" customWidth="1"/>
    <col min="783" max="784" width="9" style="204"/>
    <col min="785" max="785" width="11.1296296296296" style="204" customWidth="1"/>
    <col min="786" max="1024" width="9" style="204"/>
    <col min="1025" max="1025" width="16.3796296296296" style="204" customWidth="1"/>
    <col min="1026" max="1026" width="11" style="204" customWidth="1"/>
    <col min="1027" max="1028" width="9" style="204"/>
    <col min="1029" max="1029" width="16.75" style="204" customWidth="1"/>
    <col min="1030" max="1035" width="9" style="204"/>
    <col min="1036" max="1036" width="17.8796296296296" style="204" customWidth="1"/>
    <col min="1037" max="1037" width="17.25" style="204" customWidth="1"/>
    <col min="1038" max="1038" width="17.6296296296296" style="204" customWidth="1"/>
    <col min="1039" max="1040" width="9" style="204"/>
    <col min="1041" max="1041" width="11.1296296296296" style="204" customWidth="1"/>
    <col min="1042" max="1280" width="9" style="204"/>
    <col min="1281" max="1281" width="16.3796296296296" style="204" customWidth="1"/>
    <col min="1282" max="1282" width="11" style="204" customWidth="1"/>
    <col min="1283" max="1284" width="9" style="204"/>
    <col min="1285" max="1285" width="16.75" style="204" customWidth="1"/>
    <col min="1286" max="1291" width="9" style="204"/>
    <col min="1292" max="1292" width="17.8796296296296" style="204" customWidth="1"/>
    <col min="1293" max="1293" width="17.25" style="204" customWidth="1"/>
    <col min="1294" max="1294" width="17.6296296296296" style="204" customWidth="1"/>
    <col min="1295" max="1296" width="9" style="204"/>
    <col min="1297" max="1297" width="11.1296296296296" style="204" customWidth="1"/>
    <col min="1298" max="1536" width="9" style="204"/>
    <col min="1537" max="1537" width="16.3796296296296" style="204" customWidth="1"/>
    <col min="1538" max="1538" width="11" style="204" customWidth="1"/>
    <col min="1539" max="1540" width="9" style="204"/>
    <col min="1541" max="1541" width="16.75" style="204" customWidth="1"/>
    <col min="1542" max="1547" width="9" style="204"/>
    <col min="1548" max="1548" width="17.8796296296296" style="204" customWidth="1"/>
    <col min="1549" max="1549" width="17.25" style="204" customWidth="1"/>
    <col min="1550" max="1550" width="17.6296296296296" style="204" customWidth="1"/>
    <col min="1551" max="1552" width="9" style="204"/>
    <col min="1553" max="1553" width="11.1296296296296" style="204" customWidth="1"/>
    <col min="1554" max="1792" width="9" style="204"/>
    <col min="1793" max="1793" width="16.3796296296296" style="204" customWidth="1"/>
    <col min="1794" max="1794" width="11" style="204" customWidth="1"/>
    <col min="1795" max="1796" width="9" style="204"/>
    <col min="1797" max="1797" width="16.75" style="204" customWidth="1"/>
    <col min="1798" max="1803" width="9" style="204"/>
    <col min="1804" max="1804" width="17.8796296296296" style="204" customWidth="1"/>
    <col min="1805" max="1805" width="17.25" style="204" customWidth="1"/>
    <col min="1806" max="1806" width="17.6296296296296" style="204" customWidth="1"/>
    <col min="1807" max="1808" width="9" style="204"/>
    <col min="1809" max="1809" width="11.1296296296296" style="204" customWidth="1"/>
    <col min="1810" max="2048" width="9" style="204"/>
    <col min="2049" max="2049" width="16.3796296296296" style="204" customWidth="1"/>
    <col min="2050" max="2050" width="11" style="204" customWidth="1"/>
    <col min="2051" max="2052" width="9" style="204"/>
    <col min="2053" max="2053" width="16.75" style="204" customWidth="1"/>
    <col min="2054" max="2059" width="9" style="204"/>
    <col min="2060" max="2060" width="17.8796296296296" style="204" customWidth="1"/>
    <col min="2061" max="2061" width="17.25" style="204" customWidth="1"/>
    <col min="2062" max="2062" width="17.6296296296296" style="204" customWidth="1"/>
    <col min="2063" max="2064" width="9" style="204"/>
    <col min="2065" max="2065" width="11.1296296296296" style="204" customWidth="1"/>
    <col min="2066" max="2304" width="9" style="204"/>
    <col min="2305" max="2305" width="16.3796296296296" style="204" customWidth="1"/>
    <col min="2306" max="2306" width="11" style="204" customWidth="1"/>
    <col min="2307" max="2308" width="9" style="204"/>
    <col min="2309" max="2309" width="16.75" style="204" customWidth="1"/>
    <col min="2310" max="2315" width="9" style="204"/>
    <col min="2316" max="2316" width="17.8796296296296" style="204" customWidth="1"/>
    <col min="2317" max="2317" width="17.25" style="204" customWidth="1"/>
    <col min="2318" max="2318" width="17.6296296296296" style="204" customWidth="1"/>
    <col min="2319" max="2320" width="9" style="204"/>
    <col min="2321" max="2321" width="11.1296296296296" style="204" customWidth="1"/>
    <col min="2322" max="2560" width="9" style="204"/>
    <col min="2561" max="2561" width="16.3796296296296" style="204" customWidth="1"/>
    <col min="2562" max="2562" width="11" style="204" customWidth="1"/>
    <col min="2563" max="2564" width="9" style="204"/>
    <col min="2565" max="2565" width="16.75" style="204" customWidth="1"/>
    <col min="2566" max="2571" width="9" style="204"/>
    <col min="2572" max="2572" width="17.8796296296296" style="204" customWidth="1"/>
    <col min="2573" max="2573" width="17.25" style="204" customWidth="1"/>
    <col min="2574" max="2574" width="17.6296296296296" style="204" customWidth="1"/>
    <col min="2575" max="2576" width="9" style="204"/>
    <col min="2577" max="2577" width="11.1296296296296" style="204" customWidth="1"/>
    <col min="2578" max="2816" width="9" style="204"/>
    <col min="2817" max="2817" width="16.3796296296296" style="204" customWidth="1"/>
    <col min="2818" max="2818" width="11" style="204" customWidth="1"/>
    <col min="2819" max="2820" width="9" style="204"/>
    <col min="2821" max="2821" width="16.75" style="204" customWidth="1"/>
    <col min="2822" max="2827" width="9" style="204"/>
    <col min="2828" max="2828" width="17.8796296296296" style="204" customWidth="1"/>
    <col min="2829" max="2829" width="17.25" style="204" customWidth="1"/>
    <col min="2830" max="2830" width="17.6296296296296" style="204" customWidth="1"/>
    <col min="2831" max="2832" width="9" style="204"/>
    <col min="2833" max="2833" width="11.1296296296296" style="204" customWidth="1"/>
    <col min="2834" max="3072" width="9" style="204"/>
    <col min="3073" max="3073" width="16.3796296296296" style="204" customWidth="1"/>
    <col min="3074" max="3074" width="11" style="204" customWidth="1"/>
    <col min="3075" max="3076" width="9" style="204"/>
    <col min="3077" max="3077" width="16.75" style="204" customWidth="1"/>
    <col min="3078" max="3083" width="9" style="204"/>
    <col min="3084" max="3084" width="17.8796296296296" style="204" customWidth="1"/>
    <col min="3085" max="3085" width="17.25" style="204" customWidth="1"/>
    <col min="3086" max="3086" width="17.6296296296296" style="204" customWidth="1"/>
    <col min="3087" max="3088" width="9" style="204"/>
    <col min="3089" max="3089" width="11.1296296296296" style="204" customWidth="1"/>
    <col min="3090" max="3328" width="9" style="204"/>
    <col min="3329" max="3329" width="16.3796296296296" style="204" customWidth="1"/>
    <col min="3330" max="3330" width="11" style="204" customWidth="1"/>
    <col min="3331" max="3332" width="9" style="204"/>
    <col min="3333" max="3333" width="16.75" style="204" customWidth="1"/>
    <col min="3334" max="3339" width="9" style="204"/>
    <col min="3340" max="3340" width="17.8796296296296" style="204" customWidth="1"/>
    <col min="3341" max="3341" width="17.25" style="204" customWidth="1"/>
    <col min="3342" max="3342" width="17.6296296296296" style="204" customWidth="1"/>
    <col min="3343" max="3344" width="9" style="204"/>
    <col min="3345" max="3345" width="11.1296296296296" style="204" customWidth="1"/>
    <col min="3346" max="3584" width="9" style="204"/>
    <col min="3585" max="3585" width="16.3796296296296" style="204" customWidth="1"/>
    <col min="3586" max="3586" width="11" style="204" customWidth="1"/>
    <col min="3587" max="3588" width="9" style="204"/>
    <col min="3589" max="3589" width="16.75" style="204" customWidth="1"/>
    <col min="3590" max="3595" width="9" style="204"/>
    <col min="3596" max="3596" width="17.8796296296296" style="204" customWidth="1"/>
    <col min="3597" max="3597" width="17.25" style="204" customWidth="1"/>
    <col min="3598" max="3598" width="17.6296296296296" style="204" customWidth="1"/>
    <col min="3599" max="3600" width="9" style="204"/>
    <col min="3601" max="3601" width="11.1296296296296" style="204" customWidth="1"/>
    <col min="3602" max="3840" width="9" style="204"/>
    <col min="3841" max="3841" width="16.3796296296296" style="204" customWidth="1"/>
    <col min="3842" max="3842" width="11" style="204" customWidth="1"/>
    <col min="3843" max="3844" width="9" style="204"/>
    <col min="3845" max="3845" width="16.75" style="204" customWidth="1"/>
    <col min="3846" max="3851" width="9" style="204"/>
    <col min="3852" max="3852" width="17.8796296296296" style="204" customWidth="1"/>
    <col min="3853" max="3853" width="17.25" style="204" customWidth="1"/>
    <col min="3854" max="3854" width="17.6296296296296" style="204" customWidth="1"/>
    <col min="3855" max="3856" width="9" style="204"/>
    <col min="3857" max="3857" width="11.1296296296296" style="204" customWidth="1"/>
    <col min="3858" max="4096" width="9" style="204"/>
    <col min="4097" max="4097" width="16.3796296296296" style="204" customWidth="1"/>
    <col min="4098" max="4098" width="11" style="204" customWidth="1"/>
    <col min="4099" max="4100" width="9" style="204"/>
    <col min="4101" max="4101" width="16.75" style="204" customWidth="1"/>
    <col min="4102" max="4107" width="9" style="204"/>
    <col min="4108" max="4108" width="17.8796296296296" style="204" customWidth="1"/>
    <col min="4109" max="4109" width="17.25" style="204" customWidth="1"/>
    <col min="4110" max="4110" width="17.6296296296296" style="204" customWidth="1"/>
    <col min="4111" max="4112" width="9" style="204"/>
    <col min="4113" max="4113" width="11.1296296296296" style="204" customWidth="1"/>
    <col min="4114" max="4352" width="9" style="204"/>
    <col min="4353" max="4353" width="16.3796296296296" style="204" customWidth="1"/>
    <col min="4354" max="4354" width="11" style="204" customWidth="1"/>
    <col min="4355" max="4356" width="9" style="204"/>
    <col min="4357" max="4357" width="16.75" style="204" customWidth="1"/>
    <col min="4358" max="4363" width="9" style="204"/>
    <col min="4364" max="4364" width="17.8796296296296" style="204" customWidth="1"/>
    <col min="4365" max="4365" width="17.25" style="204" customWidth="1"/>
    <col min="4366" max="4366" width="17.6296296296296" style="204" customWidth="1"/>
    <col min="4367" max="4368" width="9" style="204"/>
    <col min="4369" max="4369" width="11.1296296296296" style="204" customWidth="1"/>
    <col min="4370" max="4608" width="9" style="204"/>
    <col min="4609" max="4609" width="16.3796296296296" style="204" customWidth="1"/>
    <col min="4610" max="4610" width="11" style="204" customWidth="1"/>
    <col min="4611" max="4612" width="9" style="204"/>
    <col min="4613" max="4613" width="16.75" style="204" customWidth="1"/>
    <col min="4614" max="4619" width="9" style="204"/>
    <col min="4620" max="4620" width="17.8796296296296" style="204" customWidth="1"/>
    <col min="4621" max="4621" width="17.25" style="204" customWidth="1"/>
    <col min="4622" max="4622" width="17.6296296296296" style="204" customWidth="1"/>
    <col min="4623" max="4624" width="9" style="204"/>
    <col min="4625" max="4625" width="11.1296296296296" style="204" customWidth="1"/>
    <col min="4626" max="4864" width="9" style="204"/>
    <col min="4865" max="4865" width="16.3796296296296" style="204" customWidth="1"/>
    <col min="4866" max="4866" width="11" style="204" customWidth="1"/>
    <col min="4867" max="4868" width="9" style="204"/>
    <col min="4869" max="4869" width="16.75" style="204" customWidth="1"/>
    <col min="4870" max="4875" width="9" style="204"/>
    <col min="4876" max="4876" width="17.8796296296296" style="204" customWidth="1"/>
    <col min="4877" max="4877" width="17.25" style="204" customWidth="1"/>
    <col min="4878" max="4878" width="17.6296296296296" style="204" customWidth="1"/>
    <col min="4879" max="4880" width="9" style="204"/>
    <col min="4881" max="4881" width="11.1296296296296" style="204" customWidth="1"/>
    <col min="4882" max="5120" width="9" style="204"/>
    <col min="5121" max="5121" width="16.3796296296296" style="204" customWidth="1"/>
    <col min="5122" max="5122" width="11" style="204" customWidth="1"/>
    <col min="5123" max="5124" width="9" style="204"/>
    <col min="5125" max="5125" width="16.75" style="204" customWidth="1"/>
    <col min="5126" max="5131" width="9" style="204"/>
    <col min="5132" max="5132" width="17.8796296296296" style="204" customWidth="1"/>
    <col min="5133" max="5133" width="17.25" style="204" customWidth="1"/>
    <col min="5134" max="5134" width="17.6296296296296" style="204" customWidth="1"/>
    <col min="5135" max="5136" width="9" style="204"/>
    <col min="5137" max="5137" width="11.1296296296296" style="204" customWidth="1"/>
    <col min="5138" max="5376" width="9" style="204"/>
    <col min="5377" max="5377" width="16.3796296296296" style="204" customWidth="1"/>
    <col min="5378" max="5378" width="11" style="204" customWidth="1"/>
    <col min="5379" max="5380" width="9" style="204"/>
    <col min="5381" max="5381" width="16.75" style="204" customWidth="1"/>
    <col min="5382" max="5387" width="9" style="204"/>
    <col min="5388" max="5388" width="17.8796296296296" style="204" customWidth="1"/>
    <col min="5389" max="5389" width="17.25" style="204" customWidth="1"/>
    <col min="5390" max="5390" width="17.6296296296296" style="204" customWidth="1"/>
    <col min="5391" max="5392" width="9" style="204"/>
    <col min="5393" max="5393" width="11.1296296296296" style="204" customWidth="1"/>
    <col min="5394" max="5632" width="9" style="204"/>
    <col min="5633" max="5633" width="16.3796296296296" style="204" customWidth="1"/>
    <col min="5634" max="5634" width="11" style="204" customWidth="1"/>
    <col min="5635" max="5636" width="9" style="204"/>
    <col min="5637" max="5637" width="16.75" style="204" customWidth="1"/>
    <col min="5638" max="5643" width="9" style="204"/>
    <col min="5644" max="5644" width="17.8796296296296" style="204" customWidth="1"/>
    <col min="5645" max="5645" width="17.25" style="204" customWidth="1"/>
    <col min="5646" max="5646" width="17.6296296296296" style="204" customWidth="1"/>
    <col min="5647" max="5648" width="9" style="204"/>
    <col min="5649" max="5649" width="11.1296296296296" style="204" customWidth="1"/>
    <col min="5650" max="5888" width="9" style="204"/>
    <col min="5889" max="5889" width="16.3796296296296" style="204" customWidth="1"/>
    <col min="5890" max="5890" width="11" style="204" customWidth="1"/>
    <col min="5891" max="5892" width="9" style="204"/>
    <col min="5893" max="5893" width="16.75" style="204" customWidth="1"/>
    <col min="5894" max="5899" width="9" style="204"/>
    <col min="5900" max="5900" width="17.8796296296296" style="204" customWidth="1"/>
    <col min="5901" max="5901" width="17.25" style="204" customWidth="1"/>
    <col min="5902" max="5902" width="17.6296296296296" style="204" customWidth="1"/>
    <col min="5903" max="5904" width="9" style="204"/>
    <col min="5905" max="5905" width="11.1296296296296" style="204" customWidth="1"/>
    <col min="5906" max="6144" width="9" style="204"/>
    <col min="6145" max="6145" width="16.3796296296296" style="204" customWidth="1"/>
    <col min="6146" max="6146" width="11" style="204" customWidth="1"/>
    <col min="6147" max="6148" width="9" style="204"/>
    <col min="6149" max="6149" width="16.75" style="204" customWidth="1"/>
    <col min="6150" max="6155" width="9" style="204"/>
    <col min="6156" max="6156" width="17.8796296296296" style="204" customWidth="1"/>
    <col min="6157" max="6157" width="17.25" style="204" customWidth="1"/>
    <col min="6158" max="6158" width="17.6296296296296" style="204" customWidth="1"/>
    <col min="6159" max="6160" width="9" style="204"/>
    <col min="6161" max="6161" width="11.1296296296296" style="204" customWidth="1"/>
    <col min="6162" max="6400" width="9" style="204"/>
    <col min="6401" max="6401" width="16.3796296296296" style="204" customWidth="1"/>
    <col min="6402" max="6402" width="11" style="204" customWidth="1"/>
    <col min="6403" max="6404" width="9" style="204"/>
    <col min="6405" max="6405" width="16.75" style="204" customWidth="1"/>
    <col min="6406" max="6411" width="9" style="204"/>
    <col min="6412" max="6412" width="17.8796296296296" style="204" customWidth="1"/>
    <col min="6413" max="6413" width="17.25" style="204" customWidth="1"/>
    <col min="6414" max="6414" width="17.6296296296296" style="204" customWidth="1"/>
    <col min="6415" max="6416" width="9" style="204"/>
    <col min="6417" max="6417" width="11.1296296296296" style="204" customWidth="1"/>
    <col min="6418" max="6656" width="9" style="204"/>
    <col min="6657" max="6657" width="16.3796296296296" style="204" customWidth="1"/>
    <col min="6658" max="6658" width="11" style="204" customWidth="1"/>
    <col min="6659" max="6660" width="9" style="204"/>
    <col min="6661" max="6661" width="16.75" style="204" customWidth="1"/>
    <col min="6662" max="6667" width="9" style="204"/>
    <col min="6668" max="6668" width="17.8796296296296" style="204" customWidth="1"/>
    <col min="6669" max="6669" width="17.25" style="204" customWidth="1"/>
    <col min="6670" max="6670" width="17.6296296296296" style="204" customWidth="1"/>
    <col min="6671" max="6672" width="9" style="204"/>
    <col min="6673" max="6673" width="11.1296296296296" style="204" customWidth="1"/>
    <col min="6674" max="6912" width="9" style="204"/>
    <col min="6913" max="6913" width="16.3796296296296" style="204" customWidth="1"/>
    <col min="6914" max="6914" width="11" style="204" customWidth="1"/>
    <col min="6915" max="6916" width="9" style="204"/>
    <col min="6917" max="6917" width="16.75" style="204" customWidth="1"/>
    <col min="6918" max="6923" width="9" style="204"/>
    <col min="6924" max="6924" width="17.8796296296296" style="204" customWidth="1"/>
    <col min="6925" max="6925" width="17.25" style="204" customWidth="1"/>
    <col min="6926" max="6926" width="17.6296296296296" style="204" customWidth="1"/>
    <col min="6927" max="6928" width="9" style="204"/>
    <col min="6929" max="6929" width="11.1296296296296" style="204" customWidth="1"/>
    <col min="6930" max="7168" width="9" style="204"/>
    <col min="7169" max="7169" width="16.3796296296296" style="204" customWidth="1"/>
    <col min="7170" max="7170" width="11" style="204" customWidth="1"/>
    <col min="7171" max="7172" width="9" style="204"/>
    <col min="7173" max="7173" width="16.75" style="204" customWidth="1"/>
    <col min="7174" max="7179" width="9" style="204"/>
    <col min="7180" max="7180" width="17.8796296296296" style="204" customWidth="1"/>
    <col min="7181" max="7181" width="17.25" style="204" customWidth="1"/>
    <col min="7182" max="7182" width="17.6296296296296" style="204" customWidth="1"/>
    <col min="7183" max="7184" width="9" style="204"/>
    <col min="7185" max="7185" width="11.1296296296296" style="204" customWidth="1"/>
    <col min="7186" max="7424" width="9" style="204"/>
    <col min="7425" max="7425" width="16.3796296296296" style="204" customWidth="1"/>
    <col min="7426" max="7426" width="11" style="204" customWidth="1"/>
    <col min="7427" max="7428" width="9" style="204"/>
    <col min="7429" max="7429" width="16.75" style="204" customWidth="1"/>
    <col min="7430" max="7435" width="9" style="204"/>
    <col min="7436" max="7436" width="17.8796296296296" style="204" customWidth="1"/>
    <col min="7437" max="7437" width="17.25" style="204" customWidth="1"/>
    <col min="7438" max="7438" width="17.6296296296296" style="204" customWidth="1"/>
    <col min="7439" max="7440" width="9" style="204"/>
    <col min="7441" max="7441" width="11.1296296296296" style="204" customWidth="1"/>
    <col min="7442" max="7680" width="9" style="204"/>
    <col min="7681" max="7681" width="16.3796296296296" style="204" customWidth="1"/>
    <col min="7682" max="7682" width="11" style="204" customWidth="1"/>
    <col min="7683" max="7684" width="9" style="204"/>
    <col min="7685" max="7685" width="16.75" style="204" customWidth="1"/>
    <col min="7686" max="7691" width="9" style="204"/>
    <col min="7692" max="7692" width="17.8796296296296" style="204" customWidth="1"/>
    <col min="7693" max="7693" width="17.25" style="204" customWidth="1"/>
    <col min="7694" max="7694" width="17.6296296296296" style="204" customWidth="1"/>
    <col min="7695" max="7696" width="9" style="204"/>
    <col min="7697" max="7697" width="11.1296296296296" style="204" customWidth="1"/>
    <col min="7698" max="7936" width="9" style="204"/>
    <col min="7937" max="7937" width="16.3796296296296" style="204" customWidth="1"/>
    <col min="7938" max="7938" width="11" style="204" customWidth="1"/>
    <col min="7939" max="7940" width="9" style="204"/>
    <col min="7941" max="7941" width="16.75" style="204" customWidth="1"/>
    <col min="7942" max="7947" width="9" style="204"/>
    <col min="7948" max="7948" width="17.8796296296296" style="204" customWidth="1"/>
    <col min="7949" max="7949" width="17.25" style="204" customWidth="1"/>
    <col min="7950" max="7950" width="17.6296296296296" style="204" customWidth="1"/>
    <col min="7951" max="7952" width="9" style="204"/>
    <col min="7953" max="7953" width="11.1296296296296" style="204" customWidth="1"/>
    <col min="7954" max="8192" width="9" style="204"/>
    <col min="8193" max="8193" width="16.3796296296296" style="204" customWidth="1"/>
    <col min="8194" max="8194" width="11" style="204" customWidth="1"/>
    <col min="8195" max="8196" width="9" style="204"/>
    <col min="8197" max="8197" width="16.75" style="204" customWidth="1"/>
    <col min="8198" max="8203" width="9" style="204"/>
    <col min="8204" max="8204" width="17.8796296296296" style="204" customWidth="1"/>
    <col min="8205" max="8205" width="17.25" style="204" customWidth="1"/>
    <col min="8206" max="8206" width="17.6296296296296" style="204" customWidth="1"/>
    <col min="8207" max="8208" width="9" style="204"/>
    <col min="8209" max="8209" width="11.1296296296296" style="204" customWidth="1"/>
    <col min="8210" max="8448" width="9" style="204"/>
    <col min="8449" max="8449" width="16.3796296296296" style="204" customWidth="1"/>
    <col min="8450" max="8450" width="11" style="204" customWidth="1"/>
    <col min="8451" max="8452" width="9" style="204"/>
    <col min="8453" max="8453" width="16.75" style="204" customWidth="1"/>
    <col min="8454" max="8459" width="9" style="204"/>
    <col min="8460" max="8460" width="17.8796296296296" style="204" customWidth="1"/>
    <col min="8461" max="8461" width="17.25" style="204" customWidth="1"/>
    <col min="8462" max="8462" width="17.6296296296296" style="204" customWidth="1"/>
    <col min="8463" max="8464" width="9" style="204"/>
    <col min="8465" max="8465" width="11.1296296296296" style="204" customWidth="1"/>
    <col min="8466" max="8704" width="9" style="204"/>
    <col min="8705" max="8705" width="16.3796296296296" style="204" customWidth="1"/>
    <col min="8706" max="8706" width="11" style="204" customWidth="1"/>
    <col min="8707" max="8708" width="9" style="204"/>
    <col min="8709" max="8709" width="16.75" style="204" customWidth="1"/>
    <col min="8710" max="8715" width="9" style="204"/>
    <col min="8716" max="8716" width="17.8796296296296" style="204" customWidth="1"/>
    <col min="8717" max="8717" width="17.25" style="204" customWidth="1"/>
    <col min="8718" max="8718" width="17.6296296296296" style="204" customWidth="1"/>
    <col min="8719" max="8720" width="9" style="204"/>
    <col min="8721" max="8721" width="11.1296296296296" style="204" customWidth="1"/>
    <col min="8722" max="8960" width="9" style="204"/>
    <col min="8961" max="8961" width="16.3796296296296" style="204" customWidth="1"/>
    <col min="8962" max="8962" width="11" style="204" customWidth="1"/>
    <col min="8963" max="8964" width="9" style="204"/>
    <col min="8965" max="8965" width="16.75" style="204" customWidth="1"/>
    <col min="8966" max="8971" width="9" style="204"/>
    <col min="8972" max="8972" width="17.8796296296296" style="204" customWidth="1"/>
    <col min="8973" max="8973" width="17.25" style="204" customWidth="1"/>
    <col min="8974" max="8974" width="17.6296296296296" style="204" customWidth="1"/>
    <col min="8975" max="8976" width="9" style="204"/>
    <col min="8977" max="8977" width="11.1296296296296" style="204" customWidth="1"/>
    <col min="8978" max="9216" width="9" style="204"/>
    <col min="9217" max="9217" width="16.3796296296296" style="204" customWidth="1"/>
    <col min="9218" max="9218" width="11" style="204" customWidth="1"/>
    <col min="9219" max="9220" width="9" style="204"/>
    <col min="9221" max="9221" width="16.75" style="204" customWidth="1"/>
    <col min="9222" max="9227" width="9" style="204"/>
    <col min="9228" max="9228" width="17.8796296296296" style="204" customWidth="1"/>
    <col min="9229" max="9229" width="17.25" style="204" customWidth="1"/>
    <col min="9230" max="9230" width="17.6296296296296" style="204" customWidth="1"/>
    <col min="9231" max="9232" width="9" style="204"/>
    <col min="9233" max="9233" width="11.1296296296296" style="204" customWidth="1"/>
    <col min="9234" max="9472" width="9" style="204"/>
    <col min="9473" max="9473" width="16.3796296296296" style="204" customWidth="1"/>
    <col min="9474" max="9474" width="11" style="204" customWidth="1"/>
    <col min="9475" max="9476" width="9" style="204"/>
    <col min="9477" max="9477" width="16.75" style="204" customWidth="1"/>
    <col min="9478" max="9483" width="9" style="204"/>
    <col min="9484" max="9484" width="17.8796296296296" style="204" customWidth="1"/>
    <col min="9485" max="9485" width="17.25" style="204" customWidth="1"/>
    <col min="9486" max="9486" width="17.6296296296296" style="204" customWidth="1"/>
    <col min="9487" max="9488" width="9" style="204"/>
    <col min="9489" max="9489" width="11.1296296296296" style="204" customWidth="1"/>
    <col min="9490" max="9728" width="9" style="204"/>
    <col min="9729" max="9729" width="16.3796296296296" style="204" customWidth="1"/>
    <col min="9730" max="9730" width="11" style="204" customWidth="1"/>
    <col min="9731" max="9732" width="9" style="204"/>
    <col min="9733" max="9733" width="16.75" style="204" customWidth="1"/>
    <col min="9734" max="9739" width="9" style="204"/>
    <col min="9740" max="9740" width="17.8796296296296" style="204" customWidth="1"/>
    <col min="9741" max="9741" width="17.25" style="204" customWidth="1"/>
    <col min="9742" max="9742" width="17.6296296296296" style="204" customWidth="1"/>
    <col min="9743" max="9744" width="9" style="204"/>
    <col min="9745" max="9745" width="11.1296296296296" style="204" customWidth="1"/>
    <col min="9746" max="9984" width="9" style="204"/>
    <col min="9985" max="9985" width="16.3796296296296" style="204" customWidth="1"/>
    <col min="9986" max="9986" width="11" style="204" customWidth="1"/>
    <col min="9987" max="9988" width="9" style="204"/>
    <col min="9989" max="9989" width="16.75" style="204" customWidth="1"/>
    <col min="9990" max="9995" width="9" style="204"/>
    <col min="9996" max="9996" width="17.8796296296296" style="204" customWidth="1"/>
    <col min="9997" max="9997" width="17.25" style="204" customWidth="1"/>
    <col min="9998" max="9998" width="17.6296296296296" style="204" customWidth="1"/>
    <col min="9999" max="10000" width="9" style="204"/>
    <col min="10001" max="10001" width="11.1296296296296" style="204" customWidth="1"/>
    <col min="10002" max="10240" width="9" style="204"/>
    <col min="10241" max="10241" width="16.3796296296296" style="204" customWidth="1"/>
    <col min="10242" max="10242" width="11" style="204" customWidth="1"/>
    <col min="10243" max="10244" width="9" style="204"/>
    <col min="10245" max="10245" width="16.75" style="204" customWidth="1"/>
    <col min="10246" max="10251" width="9" style="204"/>
    <col min="10252" max="10252" width="17.8796296296296" style="204" customWidth="1"/>
    <col min="10253" max="10253" width="17.25" style="204" customWidth="1"/>
    <col min="10254" max="10254" width="17.6296296296296" style="204" customWidth="1"/>
    <col min="10255" max="10256" width="9" style="204"/>
    <col min="10257" max="10257" width="11.1296296296296" style="204" customWidth="1"/>
    <col min="10258" max="10496" width="9" style="204"/>
    <col min="10497" max="10497" width="16.3796296296296" style="204" customWidth="1"/>
    <col min="10498" max="10498" width="11" style="204" customWidth="1"/>
    <col min="10499" max="10500" width="9" style="204"/>
    <col min="10501" max="10501" width="16.75" style="204" customWidth="1"/>
    <col min="10502" max="10507" width="9" style="204"/>
    <col min="10508" max="10508" width="17.8796296296296" style="204" customWidth="1"/>
    <col min="10509" max="10509" width="17.25" style="204" customWidth="1"/>
    <col min="10510" max="10510" width="17.6296296296296" style="204" customWidth="1"/>
    <col min="10511" max="10512" width="9" style="204"/>
    <col min="10513" max="10513" width="11.1296296296296" style="204" customWidth="1"/>
    <col min="10514" max="10752" width="9" style="204"/>
    <col min="10753" max="10753" width="16.3796296296296" style="204" customWidth="1"/>
    <col min="10754" max="10754" width="11" style="204" customWidth="1"/>
    <col min="10755" max="10756" width="9" style="204"/>
    <col min="10757" max="10757" width="16.75" style="204" customWidth="1"/>
    <col min="10758" max="10763" width="9" style="204"/>
    <col min="10764" max="10764" width="17.8796296296296" style="204" customWidth="1"/>
    <col min="10765" max="10765" width="17.25" style="204" customWidth="1"/>
    <col min="10766" max="10766" width="17.6296296296296" style="204" customWidth="1"/>
    <col min="10767" max="10768" width="9" style="204"/>
    <col min="10769" max="10769" width="11.1296296296296" style="204" customWidth="1"/>
    <col min="10770" max="11008" width="9" style="204"/>
    <col min="11009" max="11009" width="16.3796296296296" style="204" customWidth="1"/>
    <col min="11010" max="11010" width="11" style="204" customWidth="1"/>
    <col min="11011" max="11012" width="9" style="204"/>
    <col min="11013" max="11013" width="16.75" style="204" customWidth="1"/>
    <col min="11014" max="11019" width="9" style="204"/>
    <col min="11020" max="11020" width="17.8796296296296" style="204" customWidth="1"/>
    <col min="11021" max="11021" width="17.25" style="204" customWidth="1"/>
    <col min="11022" max="11022" width="17.6296296296296" style="204" customWidth="1"/>
    <col min="11023" max="11024" width="9" style="204"/>
    <col min="11025" max="11025" width="11.1296296296296" style="204" customWidth="1"/>
    <col min="11026" max="11264" width="9" style="204"/>
    <col min="11265" max="11265" width="16.3796296296296" style="204" customWidth="1"/>
    <col min="11266" max="11266" width="11" style="204" customWidth="1"/>
    <col min="11267" max="11268" width="9" style="204"/>
    <col min="11269" max="11269" width="16.75" style="204" customWidth="1"/>
    <col min="11270" max="11275" width="9" style="204"/>
    <col min="11276" max="11276" width="17.8796296296296" style="204" customWidth="1"/>
    <col min="11277" max="11277" width="17.25" style="204" customWidth="1"/>
    <col min="11278" max="11278" width="17.6296296296296" style="204" customWidth="1"/>
    <col min="11279" max="11280" width="9" style="204"/>
    <col min="11281" max="11281" width="11.1296296296296" style="204" customWidth="1"/>
    <col min="11282" max="11520" width="9" style="204"/>
    <col min="11521" max="11521" width="16.3796296296296" style="204" customWidth="1"/>
    <col min="11522" max="11522" width="11" style="204" customWidth="1"/>
    <col min="11523" max="11524" width="9" style="204"/>
    <col min="11525" max="11525" width="16.75" style="204" customWidth="1"/>
    <col min="11526" max="11531" width="9" style="204"/>
    <col min="11532" max="11532" width="17.8796296296296" style="204" customWidth="1"/>
    <col min="11533" max="11533" width="17.25" style="204" customWidth="1"/>
    <col min="11534" max="11534" width="17.6296296296296" style="204" customWidth="1"/>
    <col min="11535" max="11536" width="9" style="204"/>
    <col min="11537" max="11537" width="11.1296296296296" style="204" customWidth="1"/>
    <col min="11538" max="11776" width="9" style="204"/>
    <col min="11777" max="11777" width="16.3796296296296" style="204" customWidth="1"/>
    <col min="11778" max="11778" width="11" style="204" customWidth="1"/>
    <col min="11779" max="11780" width="9" style="204"/>
    <col min="11781" max="11781" width="16.75" style="204" customWidth="1"/>
    <col min="11782" max="11787" width="9" style="204"/>
    <col min="11788" max="11788" width="17.8796296296296" style="204" customWidth="1"/>
    <col min="11789" max="11789" width="17.25" style="204" customWidth="1"/>
    <col min="11790" max="11790" width="17.6296296296296" style="204" customWidth="1"/>
    <col min="11791" max="11792" width="9" style="204"/>
    <col min="11793" max="11793" width="11.1296296296296" style="204" customWidth="1"/>
    <col min="11794" max="12032" width="9" style="204"/>
    <col min="12033" max="12033" width="16.3796296296296" style="204" customWidth="1"/>
    <col min="12034" max="12034" width="11" style="204" customWidth="1"/>
    <col min="12035" max="12036" width="9" style="204"/>
    <col min="12037" max="12037" width="16.75" style="204" customWidth="1"/>
    <col min="12038" max="12043" width="9" style="204"/>
    <col min="12044" max="12044" width="17.8796296296296" style="204" customWidth="1"/>
    <col min="12045" max="12045" width="17.25" style="204" customWidth="1"/>
    <col min="12046" max="12046" width="17.6296296296296" style="204" customWidth="1"/>
    <col min="12047" max="12048" width="9" style="204"/>
    <col min="12049" max="12049" width="11.1296296296296" style="204" customWidth="1"/>
    <col min="12050" max="12288" width="9" style="204"/>
    <col min="12289" max="12289" width="16.3796296296296" style="204" customWidth="1"/>
    <col min="12290" max="12290" width="11" style="204" customWidth="1"/>
    <col min="12291" max="12292" width="9" style="204"/>
    <col min="12293" max="12293" width="16.75" style="204" customWidth="1"/>
    <col min="12294" max="12299" width="9" style="204"/>
    <col min="12300" max="12300" width="17.8796296296296" style="204" customWidth="1"/>
    <col min="12301" max="12301" width="17.25" style="204" customWidth="1"/>
    <col min="12302" max="12302" width="17.6296296296296" style="204" customWidth="1"/>
    <col min="12303" max="12304" width="9" style="204"/>
    <col min="12305" max="12305" width="11.1296296296296" style="204" customWidth="1"/>
    <col min="12306" max="12544" width="9" style="204"/>
    <col min="12545" max="12545" width="16.3796296296296" style="204" customWidth="1"/>
    <col min="12546" max="12546" width="11" style="204" customWidth="1"/>
    <col min="12547" max="12548" width="9" style="204"/>
    <col min="12549" max="12549" width="16.75" style="204" customWidth="1"/>
    <col min="12550" max="12555" width="9" style="204"/>
    <col min="12556" max="12556" width="17.8796296296296" style="204" customWidth="1"/>
    <col min="12557" max="12557" width="17.25" style="204" customWidth="1"/>
    <col min="12558" max="12558" width="17.6296296296296" style="204" customWidth="1"/>
    <col min="12559" max="12560" width="9" style="204"/>
    <col min="12561" max="12561" width="11.1296296296296" style="204" customWidth="1"/>
    <col min="12562" max="12800" width="9" style="204"/>
    <col min="12801" max="12801" width="16.3796296296296" style="204" customWidth="1"/>
    <col min="12802" max="12802" width="11" style="204" customWidth="1"/>
    <col min="12803" max="12804" width="9" style="204"/>
    <col min="12805" max="12805" width="16.75" style="204" customWidth="1"/>
    <col min="12806" max="12811" width="9" style="204"/>
    <col min="12812" max="12812" width="17.8796296296296" style="204" customWidth="1"/>
    <col min="12813" max="12813" width="17.25" style="204" customWidth="1"/>
    <col min="12814" max="12814" width="17.6296296296296" style="204" customWidth="1"/>
    <col min="12815" max="12816" width="9" style="204"/>
    <col min="12817" max="12817" width="11.1296296296296" style="204" customWidth="1"/>
    <col min="12818" max="13056" width="9" style="204"/>
    <col min="13057" max="13057" width="16.3796296296296" style="204" customWidth="1"/>
    <col min="13058" max="13058" width="11" style="204" customWidth="1"/>
    <col min="13059" max="13060" width="9" style="204"/>
    <col min="13061" max="13061" width="16.75" style="204" customWidth="1"/>
    <col min="13062" max="13067" width="9" style="204"/>
    <col min="13068" max="13068" width="17.8796296296296" style="204" customWidth="1"/>
    <col min="13069" max="13069" width="17.25" style="204" customWidth="1"/>
    <col min="13070" max="13070" width="17.6296296296296" style="204" customWidth="1"/>
    <col min="13071" max="13072" width="9" style="204"/>
    <col min="13073" max="13073" width="11.1296296296296" style="204" customWidth="1"/>
    <col min="13074" max="13312" width="9" style="204"/>
    <col min="13313" max="13313" width="16.3796296296296" style="204" customWidth="1"/>
    <col min="13314" max="13314" width="11" style="204" customWidth="1"/>
    <col min="13315" max="13316" width="9" style="204"/>
    <col min="13317" max="13317" width="16.75" style="204" customWidth="1"/>
    <col min="13318" max="13323" width="9" style="204"/>
    <col min="13324" max="13324" width="17.8796296296296" style="204" customWidth="1"/>
    <col min="13325" max="13325" width="17.25" style="204" customWidth="1"/>
    <col min="13326" max="13326" width="17.6296296296296" style="204" customWidth="1"/>
    <col min="13327" max="13328" width="9" style="204"/>
    <col min="13329" max="13329" width="11.1296296296296" style="204" customWidth="1"/>
    <col min="13330" max="13568" width="9" style="204"/>
    <col min="13569" max="13569" width="16.3796296296296" style="204" customWidth="1"/>
    <col min="13570" max="13570" width="11" style="204" customWidth="1"/>
    <col min="13571" max="13572" width="9" style="204"/>
    <col min="13573" max="13573" width="16.75" style="204" customWidth="1"/>
    <col min="13574" max="13579" width="9" style="204"/>
    <col min="13580" max="13580" width="17.8796296296296" style="204" customWidth="1"/>
    <col min="13581" max="13581" width="17.25" style="204" customWidth="1"/>
    <col min="13582" max="13582" width="17.6296296296296" style="204" customWidth="1"/>
    <col min="13583" max="13584" width="9" style="204"/>
    <col min="13585" max="13585" width="11.1296296296296" style="204" customWidth="1"/>
    <col min="13586" max="13824" width="9" style="204"/>
    <col min="13825" max="13825" width="16.3796296296296" style="204" customWidth="1"/>
    <col min="13826" max="13826" width="11" style="204" customWidth="1"/>
    <col min="13827" max="13828" width="9" style="204"/>
    <col min="13829" max="13829" width="16.75" style="204" customWidth="1"/>
    <col min="13830" max="13835" width="9" style="204"/>
    <col min="13836" max="13836" width="17.8796296296296" style="204" customWidth="1"/>
    <col min="13837" max="13837" width="17.25" style="204" customWidth="1"/>
    <col min="13838" max="13838" width="17.6296296296296" style="204" customWidth="1"/>
    <col min="13839" max="13840" width="9" style="204"/>
    <col min="13841" max="13841" width="11.1296296296296" style="204" customWidth="1"/>
    <col min="13842" max="14080" width="9" style="204"/>
    <col min="14081" max="14081" width="16.3796296296296" style="204" customWidth="1"/>
    <col min="14082" max="14082" width="11" style="204" customWidth="1"/>
    <col min="14083" max="14084" width="9" style="204"/>
    <col min="14085" max="14085" width="16.75" style="204" customWidth="1"/>
    <col min="14086" max="14091" width="9" style="204"/>
    <col min="14092" max="14092" width="17.8796296296296" style="204" customWidth="1"/>
    <col min="14093" max="14093" width="17.25" style="204" customWidth="1"/>
    <col min="14094" max="14094" width="17.6296296296296" style="204" customWidth="1"/>
    <col min="14095" max="14096" width="9" style="204"/>
    <col min="14097" max="14097" width="11.1296296296296" style="204" customWidth="1"/>
    <col min="14098" max="14336" width="9" style="204"/>
    <col min="14337" max="14337" width="16.3796296296296" style="204" customWidth="1"/>
    <col min="14338" max="14338" width="11" style="204" customWidth="1"/>
    <col min="14339" max="14340" width="9" style="204"/>
    <col min="14341" max="14341" width="16.75" style="204" customWidth="1"/>
    <col min="14342" max="14347" width="9" style="204"/>
    <col min="14348" max="14348" width="17.8796296296296" style="204" customWidth="1"/>
    <col min="14349" max="14349" width="17.25" style="204" customWidth="1"/>
    <col min="14350" max="14350" width="17.6296296296296" style="204" customWidth="1"/>
    <col min="14351" max="14352" width="9" style="204"/>
    <col min="14353" max="14353" width="11.1296296296296" style="204" customWidth="1"/>
    <col min="14354" max="14592" width="9" style="204"/>
    <col min="14593" max="14593" width="16.3796296296296" style="204" customWidth="1"/>
    <col min="14594" max="14594" width="11" style="204" customWidth="1"/>
    <col min="14595" max="14596" width="9" style="204"/>
    <col min="14597" max="14597" width="16.75" style="204" customWidth="1"/>
    <col min="14598" max="14603" width="9" style="204"/>
    <col min="14604" max="14604" width="17.8796296296296" style="204" customWidth="1"/>
    <col min="14605" max="14605" width="17.25" style="204" customWidth="1"/>
    <col min="14606" max="14606" width="17.6296296296296" style="204" customWidth="1"/>
    <col min="14607" max="14608" width="9" style="204"/>
    <col min="14609" max="14609" width="11.1296296296296" style="204" customWidth="1"/>
    <col min="14610" max="14848" width="9" style="204"/>
    <col min="14849" max="14849" width="16.3796296296296" style="204" customWidth="1"/>
    <col min="14850" max="14850" width="11" style="204" customWidth="1"/>
    <col min="14851" max="14852" width="9" style="204"/>
    <col min="14853" max="14853" width="16.75" style="204" customWidth="1"/>
    <col min="14854" max="14859" width="9" style="204"/>
    <col min="14860" max="14860" width="17.8796296296296" style="204" customWidth="1"/>
    <col min="14861" max="14861" width="17.25" style="204" customWidth="1"/>
    <col min="14862" max="14862" width="17.6296296296296" style="204" customWidth="1"/>
    <col min="14863" max="14864" width="9" style="204"/>
    <col min="14865" max="14865" width="11.1296296296296" style="204" customWidth="1"/>
    <col min="14866" max="15104" width="9" style="204"/>
    <col min="15105" max="15105" width="16.3796296296296" style="204" customWidth="1"/>
    <col min="15106" max="15106" width="11" style="204" customWidth="1"/>
    <col min="15107" max="15108" width="9" style="204"/>
    <col min="15109" max="15109" width="16.75" style="204" customWidth="1"/>
    <col min="15110" max="15115" width="9" style="204"/>
    <col min="15116" max="15116" width="17.8796296296296" style="204" customWidth="1"/>
    <col min="15117" max="15117" width="17.25" style="204" customWidth="1"/>
    <col min="15118" max="15118" width="17.6296296296296" style="204" customWidth="1"/>
    <col min="15119" max="15120" width="9" style="204"/>
    <col min="15121" max="15121" width="11.1296296296296" style="204" customWidth="1"/>
    <col min="15122" max="15360" width="9" style="204"/>
    <col min="15361" max="15361" width="16.3796296296296" style="204" customWidth="1"/>
    <col min="15362" max="15362" width="11" style="204" customWidth="1"/>
    <col min="15363" max="15364" width="9" style="204"/>
    <col min="15365" max="15365" width="16.75" style="204" customWidth="1"/>
    <col min="15366" max="15371" width="9" style="204"/>
    <col min="15372" max="15372" width="17.8796296296296" style="204" customWidth="1"/>
    <col min="15373" max="15373" width="17.25" style="204" customWidth="1"/>
    <col min="15374" max="15374" width="17.6296296296296" style="204" customWidth="1"/>
    <col min="15375" max="15376" width="9" style="204"/>
    <col min="15377" max="15377" width="11.1296296296296" style="204" customWidth="1"/>
    <col min="15378" max="15616" width="9" style="204"/>
    <col min="15617" max="15617" width="16.3796296296296" style="204" customWidth="1"/>
    <col min="15618" max="15618" width="11" style="204" customWidth="1"/>
    <col min="15619" max="15620" width="9" style="204"/>
    <col min="15621" max="15621" width="16.75" style="204" customWidth="1"/>
    <col min="15622" max="15627" width="9" style="204"/>
    <col min="15628" max="15628" width="17.8796296296296" style="204" customWidth="1"/>
    <col min="15629" max="15629" width="17.25" style="204" customWidth="1"/>
    <col min="15630" max="15630" width="17.6296296296296" style="204" customWidth="1"/>
    <col min="15631" max="15632" width="9" style="204"/>
    <col min="15633" max="15633" width="11.1296296296296" style="204" customWidth="1"/>
    <col min="15634" max="15872" width="9" style="204"/>
    <col min="15873" max="15873" width="16.3796296296296" style="204" customWidth="1"/>
    <col min="15874" max="15874" width="11" style="204" customWidth="1"/>
    <col min="15875" max="15876" width="9" style="204"/>
    <col min="15877" max="15877" width="16.75" style="204" customWidth="1"/>
    <col min="15878" max="15883" width="9" style="204"/>
    <col min="15884" max="15884" width="17.8796296296296" style="204" customWidth="1"/>
    <col min="15885" max="15885" width="17.25" style="204" customWidth="1"/>
    <col min="15886" max="15886" width="17.6296296296296" style="204" customWidth="1"/>
    <col min="15887" max="15888" width="9" style="204"/>
    <col min="15889" max="15889" width="11.1296296296296" style="204" customWidth="1"/>
    <col min="15890" max="16128" width="9" style="204"/>
    <col min="16129" max="16129" width="16.3796296296296" style="204" customWidth="1"/>
    <col min="16130" max="16130" width="11" style="204" customWidth="1"/>
    <col min="16131" max="16132" width="9" style="204"/>
    <col min="16133" max="16133" width="16.75" style="204" customWidth="1"/>
    <col min="16134" max="16139" width="9" style="204"/>
    <col min="16140" max="16140" width="17.8796296296296" style="204" customWidth="1"/>
    <col min="16141" max="16141" width="17.25" style="204" customWidth="1"/>
    <col min="16142" max="16142" width="17.6296296296296" style="204" customWidth="1"/>
    <col min="16143" max="16144" width="9" style="204"/>
    <col min="16145" max="16145" width="11.1296296296296" style="204" customWidth="1"/>
    <col min="16146" max="16384" width="9" style="204"/>
  </cols>
  <sheetData>
    <row r="1" s="198" customFormat="1" spans="1:17">
      <c r="A1" s="207" t="s">
        <v>1046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="198" customFormat="1" spans="1:15">
      <c r="A2" s="208" t="s">
        <v>1047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99"/>
    </row>
    <row r="3" s="198" customFormat="1" spans="1:17">
      <c r="A3" s="14" t="s">
        <v>3</v>
      </c>
      <c r="B3" s="209" t="s">
        <v>521</v>
      </c>
      <c r="C3" s="209" t="s">
        <v>640</v>
      </c>
      <c r="D3" s="210" t="s">
        <v>1048</v>
      </c>
      <c r="E3" s="211" t="s">
        <v>8</v>
      </c>
      <c r="F3" s="14" t="s">
        <v>39</v>
      </c>
      <c r="G3" s="212" t="s">
        <v>11</v>
      </c>
      <c r="H3" s="212" t="s">
        <v>1049</v>
      </c>
      <c r="I3" s="212" t="s">
        <v>1050</v>
      </c>
      <c r="J3" s="15" t="s">
        <v>1051</v>
      </c>
      <c r="K3" s="15" t="s">
        <v>2</v>
      </c>
      <c r="L3" s="210" t="s">
        <v>1052</v>
      </c>
      <c r="M3" s="210" t="s">
        <v>644</v>
      </c>
      <c r="N3" s="210"/>
      <c r="O3" s="210" t="s">
        <v>1053</v>
      </c>
      <c r="P3" s="199"/>
      <c r="Q3" s="199"/>
    </row>
    <row r="4" s="198" customFormat="1" ht="31.2" spans="1:17">
      <c r="A4" s="213" t="s">
        <v>1054</v>
      </c>
      <c r="B4" s="214" t="s">
        <v>1055</v>
      </c>
      <c r="C4" s="214" t="s">
        <v>1055</v>
      </c>
      <c r="D4" s="214" t="s">
        <v>1056</v>
      </c>
      <c r="E4" s="214" t="s">
        <v>1055</v>
      </c>
      <c r="F4" s="71"/>
      <c r="G4" s="70">
        <v>45542</v>
      </c>
      <c r="H4" s="70">
        <f>G4+18</f>
        <v>45560</v>
      </c>
      <c r="I4" s="70">
        <f>G4+20</f>
        <v>45562</v>
      </c>
      <c r="J4" s="254">
        <f>G4+22</f>
        <v>45564</v>
      </c>
      <c r="K4" s="127" t="s">
        <v>1057</v>
      </c>
      <c r="L4" s="24" t="s">
        <v>22</v>
      </c>
      <c r="M4" s="255">
        <f t="shared" ref="M4:M8" si="0">G4-3</f>
        <v>45539</v>
      </c>
      <c r="N4" s="71" t="s">
        <v>1058</v>
      </c>
      <c r="O4" s="12">
        <f t="shared" ref="O4:O8" si="1">G4-2</f>
        <v>45540</v>
      </c>
      <c r="P4" s="86"/>
      <c r="Q4" s="86"/>
    </row>
    <row r="5" s="198" customFormat="1" ht="31.2" spans="1:17">
      <c r="A5" s="213" t="s">
        <v>1059</v>
      </c>
      <c r="B5" s="214" t="s">
        <v>913</v>
      </c>
      <c r="C5" s="214" t="s">
        <v>913</v>
      </c>
      <c r="D5" s="214" t="s">
        <v>1060</v>
      </c>
      <c r="E5" s="214" t="s">
        <v>913</v>
      </c>
      <c r="F5" s="71"/>
      <c r="G5" s="70">
        <f>G4+7</f>
        <v>45549</v>
      </c>
      <c r="H5" s="70">
        <f t="shared" ref="H5:I5" si="2">H4+7</f>
        <v>45567</v>
      </c>
      <c r="I5" s="70">
        <f t="shared" si="2"/>
        <v>45569</v>
      </c>
      <c r="J5" s="254">
        <f t="shared" ref="J5:J8" si="3">G5+22</f>
        <v>45571</v>
      </c>
      <c r="K5" s="129"/>
      <c r="L5" s="24" t="s">
        <v>26</v>
      </c>
      <c r="M5" s="255">
        <f t="shared" si="0"/>
        <v>45546</v>
      </c>
      <c r="N5" s="71" t="s">
        <v>1058</v>
      </c>
      <c r="O5" s="12">
        <f t="shared" si="1"/>
        <v>45547</v>
      </c>
      <c r="P5" s="86"/>
      <c r="Q5" s="86"/>
    </row>
    <row r="6" s="198" customFormat="1" ht="31.2" spans="1:17">
      <c r="A6" s="34" t="s">
        <v>1061</v>
      </c>
      <c r="B6" s="34" t="s">
        <v>1062</v>
      </c>
      <c r="C6" s="34" t="s">
        <v>1063</v>
      </c>
      <c r="D6" s="34" t="s">
        <v>1064</v>
      </c>
      <c r="E6" s="34" t="s">
        <v>1062</v>
      </c>
      <c r="F6" s="71"/>
      <c r="G6" s="70">
        <v>45555</v>
      </c>
      <c r="H6" s="70">
        <v>45594</v>
      </c>
      <c r="I6" s="70">
        <v>45588</v>
      </c>
      <c r="J6" s="254">
        <v>45580</v>
      </c>
      <c r="K6" s="129"/>
      <c r="L6" s="24" t="s">
        <v>26</v>
      </c>
      <c r="M6" s="255">
        <f t="shared" si="0"/>
        <v>45552</v>
      </c>
      <c r="N6" s="71" t="s">
        <v>1058</v>
      </c>
      <c r="O6" s="12">
        <f t="shared" si="1"/>
        <v>45553</v>
      </c>
      <c r="P6" s="86"/>
      <c r="Q6" s="86"/>
    </row>
    <row r="7" s="198" customFormat="1" ht="31.2" spans="1:17">
      <c r="A7" s="215" t="s">
        <v>1065</v>
      </c>
      <c r="B7" s="214" t="s">
        <v>1066</v>
      </c>
      <c r="C7" s="214" t="s">
        <v>1066</v>
      </c>
      <c r="D7" s="214" t="s">
        <v>1067</v>
      </c>
      <c r="E7" s="214" t="s">
        <v>1066</v>
      </c>
      <c r="F7" s="71"/>
      <c r="G7" s="70">
        <f>G5+7</f>
        <v>45556</v>
      </c>
      <c r="H7" s="70">
        <f>H5+7</f>
        <v>45574</v>
      </c>
      <c r="I7" s="70">
        <f>I5+7</f>
        <v>45576</v>
      </c>
      <c r="J7" s="254">
        <f t="shared" si="3"/>
        <v>45578</v>
      </c>
      <c r="K7" s="129"/>
      <c r="L7" s="24" t="s">
        <v>22</v>
      </c>
      <c r="M7" s="255">
        <f t="shared" si="0"/>
        <v>45553</v>
      </c>
      <c r="N7" s="71" t="s">
        <v>1058</v>
      </c>
      <c r="O7" s="12">
        <f t="shared" si="1"/>
        <v>45554</v>
      </c>
      <c r="P7" s="86"/>
      <c r="Q7" s="86"/>
    </row>
    <row r="8" s="198" customFormat="1" ht="31.2" spans="1:17">
      <c r="A8" s="213" t="s">
        <v>1068</v>
      </c>
      <c r="B8" s="214" t="s">
        <v>1069</v>
      </c>
      <c r="C8" s="214" t="s">
        <v>1069</v>
      </c>
      <c r="D8" s="214" t="s">
        <v>1070</v>
      </c>
      <c r="E8" s="214" t="s">
        <v>1069</v>
      </c>
      <c r="F8" s="71"/>
      <c r="G8" s="70">
        <f t="shared" ref="G8:I8" si="4">G7+7</f>
        <v>45563</v>
      </c>
      <c r="H8" s="70">
        <f t="shared" si="4"/>
        <v>45581</v>
      </c>
      <c r="I8" s="70">
        <f t="shared" si="4"/>
        <v>45583</v>
      </c>
      <c r="J8" s="254">
        <f t="shared" si="3"/>
        <v>45585</v>
      </c>
      <c r="K8" s="130"/>
      <c r="L8" s="24" t="s">
        <v>22</v>
      </c>
      <c r="M8" s="255">
        <f t="shared" si="0"/>
        <v>45560</v>
      </c>
      <c r="N8" s="71" t="s">
        <v>1058</v>
      </c>
      <c r="O8" s="12">
        <f t="shared" si="1"/>
        <v>45561</v>
      </c>
      <c r="P8" s="86"/>
      <c r="Q8" s="86"/>
    </row>
    <row r="9" s="198" customFormat="1" spans="1:17">
      <c r="A9" s="216" t="s">
        <v>1071</v>
      </c>
      <c r="B9" s="217"/>
      <c r="C9" s="217"/>
      <c r="D9" s="218"/>
      <c r="E9" s="218"/>
      <c r="F9" s="86"/>
      <c r="G9" s="72"/>
      <c r="H9" s="72"/>
      <c r="I9" s="72"/>
      <c r="J9" s="250"/>
      <c r="K9" s="225"/>
      <c r="L9" s="86"/>
      <c r="M9" s="253"/>
      <c r="N9" s="86"/>
      <c r="O9" s="250"/>
      <c r="P9" s="86"/>
      <c r="Q9" s="86"/>
    </row>
    <row r="10" s="198" customFormat="1" spans="1:17">
      <c r="A10" s="216"/>
      <c r="B10" s="217"/>
      <c r="C10" s="217"/>
      <c r="D10" s="218"/>
      <c r="E10" s="218"/>
      <c r="F10" s="86"/>
      <c r="G10" s="72"/>
      <c r="H10" s="72"/>
      <c r="I10" s="72"/>
      <c r="J10" s="250"/>
      <c r="K10" s="225"/>
      <c r="L10" s="86"/>
      <c r="M10" s="253"/>
      <c r="N10" s="86"/>
      <c r="O10" s="86"/>
      <c r="P10" s="86"/>
      <c r="Q10" s="86"/>
    </row>
    <row r="11" s="198" customFormat="1" spans="1:17">
      <c r="A11" s="216"/>
      <c r="B11" s="217"/>
      <c r="C11" s="217"/>
      <c r="D11" s="218"/>
      <c r="E11" s="218"/>
      <c r="F11" s="86"/>
      <c r="G11" s="72"/>
      <c r="H11" s="72"/>
      <c r="I11" s="72"/>
      <c r="J11" s="250"/>
      <c r="K11" s="225"/>
      <c r="L11" s="86"/>
      <c r="M11" s="253"/>
      <c r="N11" s="86"/>
      <c r="O11" s="86"/>
      <c r="P11" s="86"/>
      <c r="Q11" s="86"/>
    </row>
    <row r="12" s="198" customFormat="1" spans="1:17">
      <c r="A12" s="216"/>
      <c r="B12" s="217"/>
      <c r="C12" s="217"/>
      <c r="D12" s="218"/>
      <c r="E12" s="218"/>
      <c r="F12" s="86"/>
      <c r="G12" s="72"/>
      <c r="H12" s="72"/>
      <c r="I12" s="72"/>
      <c r="J12" s="250"/>
      <c r="K12" s="225"/>
      <c r="L12" s="86"/>
      <c r="M12" s="253"/>
      <c r="N12" s="86"/>
      <c r="O12" s="86"/>
      <c r="P12" s="86"/>
      <c r="Q12" s="86"/>
    </row>
    <row r="13" s="198" customFormat="1" spans="1:17">
      <c r="A13" s="208" t="s">
        <v>1072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86"/>
      <c r="Q13" s="86"/>
    </row>
    <row r="14" s="198" customFormat="1" spans="1:18">
      <c r="A14" s="85" t="s">
        <v>3</v>
      </c>
      <c r="B14" s="219" t="s">
        <v>521</v>
      </c>
      <c r="C14" s="219" t="s">
        <v>640</v>
      </c>
      <c r="D14" s="85" t="s">
        <v>1048</v>
      </c>
      <c r="E14" s="85" t="s">
        <v>8</v>
      </c>
      <c r="F14" s="85" t="s">
        <v>7</v>
      </c>
      <c r="G14" s="212" t="s">
        <v>11</v>
      </c>
      <c r="H14" s="212" t="s">
        <v>1049</v>
      </c>
      <c r="I14" s="212" t="s">
        <v>1073</v>
      </c>
      <c r="J14" s="256" t="s">
        <v>1074</v>
      </c>
      <c r="K14" s="256" t="s">
        <v>1075</v>
      </c>
      <c r="L14" s="256" t="s">
        <v>1076</v>
      </c>
      <c r="M14" s="244" t="s">
        <v>2</v>
      </c>
      <c r="N14" s="244" t="s">
        <v>1052</v>
      </c>
      <c r="O14" s="257" t="s">
        <v>644</v>
      </c>
      <c r="P14" s="258"/>
      <c r="Q14" s="244" t="s">
        <v>1053</v>
      </c>
      <c r="R14" s="86"/>
    </row>
    <row r="15" s="198" customFormat="1" spans="1:19">
      <c r="A15" s="215" t="s">
        <v>45</v>
      </c>
      <c r="B15" s="219"/>
      <c r="C15" s="220"/>
      <c r="D15" s="221"/>
      <c r="E15" s="222"/>
      <c r="F15" s="85"/>
      <c r="G15" s="70"/>
      <c r="H15" s="70"/>
      <c r="I15" s="70"/>
      <c r="J15" s="215"/>
      <c r="K15" s="215"/>
      <c r="L15" s="215"/>
      <c r="M15" s="259" t="s">
        <v>1057</v>
      </c>
      <c r="N15" s="224"/>
      <c r="O15" s="260">
        <f>G15-3</f>
        <v>-3</v>
      </c>
      <c r="P15" s="85" t="s">
        <v>1058</v>
      </c>
      <c r="Q15" s="215">
        <f>G15-2</f>
        <v>-2</v>
      </c>
      <c r="R15" s="253"/>
      <c r="S15" s="86"/>
    </row>
    <row r="16" s="198" customFormat="1" spans="1:19">
      <c r="A16" s="215" t="s">
        <v>45</v>
      </c>
      <c r="B16" s="219"/>
      <c r="C16" s="220"/>
      <c r="D16" s="221"/>
      <c r="E16" s="222"/>
      <c r="F16" s="85"/>
      <c r="G16" s="70"/>
      <c r="H16" s="70"/>
      <c r="I16" s="70"/>
      <c r="J16" s="215"/>
      <c r="K16" s="215"/>
      <c r="L16" s="215"/>
      <c r="M16" s="259"/>
      <c r="N16" s="221"/>
      <c r="O16" s="260">
        <f>G16-3</f>
        <v>-3</v>
      </c>
      <c r="P16" s="85" t="s">
        <v>1058</v>
      </c>
      <c r="Q16" s="215">
        <f>G16-2</f>
        <v>-2</v>
      </c>
      <c r="R16" s="253"/>
      <c r="S16" s="86"/>
    </row>
    <row r="17" s="198" customFormat="1" spans="1:19">
      <c r="A17" s="215" t="s">
        <v>45</v>
      </c>
      <c r="B17" s="219"/>
      <c r="C17" s="220"/>
      <c r="D17" s="221"/>
      <c r="E17" s="222"/>
      <c r="F17" s="85"/>
      <c r="G17" s="70"/>
      <c r="H17" s="70"/>
      <c r="I17" s="70"/>
      <c r="J17" s="215"/>
      <c r="K17" s="215"/>
      <c r="L17" s="215"/>
      <c r="M17" s="259"/>
      <c r="N17" s="221"/>
      <c r="O17" s="260">
        <f>G17-3</f>
        <v>-3</v>
      </c>
      <c r="P17" s="85" t="s">
        <v>1058</v>
      </c>
      <c r="Q17" s="215">
        <f>G17-2</f>
        <v>-2</v>
      </c>
      <c r="R17" s="253"/>
      <c r="S17" s="86"/>
    </row>
    <row r="18" s="198" customFormat="1" spans="1:19">
      <c r="A18" s="215" t="s">
        <v>45</v>
      </c>
      <c r="B18" s="223"/>
      <c r="C18" s="223"/>
      <c r="D18" s="224"/>
      <c r="E18" s="224"/>
      <c r="F18" s="85"/>
      <c r="G18" s="70"/>
      <c r="H18" s="70"/>
      <c r="I18" s="70"/>
      <c r="J18" s="215"/>
      <c r="K18" s="215"/>
      <c r="L18" s="215"/>
      <c r="M18" s="259"/>
      <c r="N18" s="221"/>
      <c r="O18" s="260">
        <f>G18-3</f>
        <v>-3</v>
      </c>
      <c r="P18" s="85" t="s">
        <v>1058</v>
      </c>
      <c r="Q18" s="215">
        <f>G18-2</f>
        <v>-2</v>
      </c>
      <c r="R18" s="253"/>
      <c r="S18" s="86"/>
    </row>
    <row r="19" s="198" customFormat="1" spans="1:19">
      <c r="A19" s="225"/>
      <c r="B19" s="226"/>
      <c r="C19" s="226"/>
      <c r="D19" s="227"/>
      <c r="E19" s="227"/>
      <c r="F19" s="86"/>
      <c r="G19" s="72"/>
      <c r="H19" s="72"/>
      <c r="I19" s="72"/>
      <c r="J19" s="250"/>
      <c r="K19" s="250"/>
      <c r="L19" s="250"/>
      <c r="M19" s="86"/>
      <c r="N19" s="218"/>
      <c r="O19" s="261"/>
      <c r="P19" s="86"/>
      <c r="Q19" s="250"/>
      <c r="R19" s="253"/>
      <c r="S19" s="86"/>
    </row>
    <row r="20" s="198" customFormat="1" spans="1:15">
      <c r="A20" s="86"/>
      <c r="B20" s="228"/>
      <c r="C20" s="228"/>
      <c r="D20" s="86"/>
      <c r="E20" s="86"/>
      <c r="F20" s="199"/>
      <c r="G20" s="72"/>
      <c r="H20" s="72"/>
      <c r="I20" s="72"/>
      <c r="J20" s="250"/>
      <c r="K20" s="250"/>
      <c r="L20" s="225"/>
      <c r="M20" s="86"/>
      <c r="N20" s="261"/>
      <c r="O20" s="199"/>
    </row>
    <row r="21" s="198" customFormat="1" spans="1:15">
      <c r="A21" s="229" t="s">
        <v>1077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199"/>
      <c r="O21" s="199"/>
    </row>
    <row r="22" s="198" customFormat="1" spans="1:14">
      <c r="A22" s="85" t="s">
        <v>3</v>
      </c>
      <c r="B22" s="219" t="s">
        <v>521</v>
      </c>
      <c r="C22" s="219" t="s">
        <v>640</v>
      </c>
      <c r="D22" s="85" t="s">
        <v>1048</v>
      </c>
      <c r="E22" s="85" t="s">
        <v>8</v>
      </c>
      <c r="F22" s="85" t="s">
        <v>39</v>
      </c>
      <c r="G22" s="212" t="s">
        <v>11</v>
      </c>
      <c r="H22" s="212" t="s">
        <v>1078</v>
      </c>
      <c r="I22" s="212" t="s">
        <v>1079</v>
      </c>
      <c r="J22" s="139" t="s">
        <v>2</v>
      </c>
      <c r="K22" s="244" t="s">
        <v>1052</v>
      </c>
      <c r="L22" s="244" t="s">
        <v>644</v>
      </c>
      <c r="M22" s="244"/>
      <c r="N22" s="244" t="s">
        <v>1053</v>
      </c>
    </row>
    <row r="23" s="198" customFormat="1" ht="14.25" customHeight="1" spans="1:14">
      <c r="A23" s="215" t="s">
        <v>1080</v>
      </c>
      <c r="B23" s="230" t="s">
        <v>1081</v>
      </c>
      <c r="C23" s="230" t="s">
        <v>1055</v>
      </c>
      <c r="D23" s="230" t="s">
        <v>1082</v>
      </c>
      <c r="E23" s="230" t="s">
        <v>1083</v>
      </c>
      <c r="F23" s="230"/>
      <c r="G23" s="70">
        <v>45538</v>
      </c>
      <c r="H23" s="70">
        <f>G23+17</f>
        <v>45555</v>
      </c>
      <c r="I23" s="70" t="s">
        <v>1084</v>
      </c>
      <c r="J23" s="127" t="s">
        <v>1085</v>
      </c>
      <c r="K23" s="215" t="s">
        <v>84</v>
      </c>
      <c r="L23" s="215">
        <f>G23-3</f>
        <v>45535</v>
      </c>
      <c r="M23" s="215" t="s">
        <v>1058</v>
      </c>
      <c r="N23" s="215">
        <f>G23-2</f>
        <v>45536</v>
      </c>
    </row>
    <row r="24" s="198" customFormat="1" spans="1:14">
      <c r="A24" s="230" t="s">
        <v>680</v>
      </c>
      <c r="B24" s="230"/>
      <c r="C24" s="230"/>
      <c r="D24" s="230"/>
      <c r="E24" s="230"/>
      <c r="F24" s="230"/>
      <c r="G24" s="70">
        <f>G23+7</f>
        <v>45545</v>
      </c>
      <c r="H24" s="70">
        <f>H23+7</f>
        <v>45562</v>
      </c>
      <c r="I24" s="70">
        <v>45567</v>
      </c>
      <c r="J24" s="129"/>
      <c r="K24" s="215" t="s">
        <v>84</v>
      </c>
      <c r="L24" s="215">
        <f t="shared" ref="L24:L26" si="5">G24-3</f>
        <v>45542</v>
      </c>
      <c r="M24" s="215" t="s">
        <v>1058</v>
      </c>
      <c r="N24" s="215">
        <f t="shared" ref="N24:N26" si="6">G24-2</f>
        <v>45543</v>
      </c>
    </row>
    <row r="25" s="198" customFormat="1" spans="1:14">
      <c r="A25" s="230" t="s">
        <v>680</v>
      </c>
      <c r="B25" s="230"/>
      <c r="C25" s="230"/>
      <c r="D25" s="230"/>
      <c r="E25" s="230"/>
      <c r="F25" s="230"/>
      <c r="G25" s="70">
        <f t="shared" ref="G25:I26" si="7">G24+7</f>
        <v>45552</v>
      </c>
      <c r="H25" s="70">
        <f t="shared" si="7"/>
        <v>45569</v>
      </c>
      <c r="I25" s="70">
        <f t="shared" si="7"/>
        <v>45574</v>
      </c>
      <c r="J25" s="129"/>
      <c r="K25" s="215" t="s">
        <v>84</v>
      </c>
      <c r="L25" s="215">
        <f t="shared" si="5"/>
        <v>45549</v>
      </c>
      <c r="M25" s="215" t="s">
        <v>1058</v>
      </c>
      <c r="N25" s="215">
        <f t="shared" si="6"/>
        <v>45550</v>
      </c>
    </row>
    <row r="26" s="198" customFormat="1" spans="1:14">
      <c r="A26" s="230" t="s">
        <v>1086</v>
      </c>
      <c r="B26" s="230" t="s">
        <v>1087</v>
      </c>
      <c r="C26" s="230" t="s">
        <v>1088</v>
      </c>
      <c r="D26" s="230" t="s">
        <v>1089</v>
      </c>
      <c r="E26" s="230" t="s">
        <v>1090</v>
      </c>
      <c r="F26" s="230"/>
      <c r="G26" s="70">
        <f t="shared" si="7"/>
        <v>45559</v>
      </c>
      <c r="H26" s="70">
        <f t="shared" si="7"/>
        <v>45576</v>
      </c>
      <c r="I26" s="70">
        <f t="shared" si="7"/>
        <v>45581</v>
      </c>
      <c r="J26" s="130"/>
      <c r="K26" s="215" t="s">
        <v>84</v>
      </c>
      <c r="L26" s="215">
        <f t="shared" si="5"/>
        <v>45556</v>
      </c>
      <c r="M26" s="215" t="s">
        <v>1058</v>
      </c>
      <c r="N26" s="215">
        <f t="shared" si="6"/>
        <v>45557</v>
      </c>
    </row>
    <row r="27" s="198" customFormat="1" spans="1:14">
      <c r="A27" s="231"/>
      <c r="B27" s="231"/>
      <c r="C27" s="231"/>
      <c r="D27" s="231"/>
      <c r="E27" s="231"/>
      <c r="F27" s="231"/>
      <c r="G27" s="72"/>
      <c r="H27" s="72"/>
      <c r="I27" s="72"/>
      <c r="J27" s="225"/>
      <c r="K27" s="250"/>
      <c r="L27" s="250"/>
      <c r="M27" s="250"/>
      <c r="N27" s="250"/>
    </row>
    <row r="28" s="198" customFormat="1" spans="1:15">
      <c r="A28" s="232"/>
      <c r="B28" s="233"/>
      <c r="C28" s="233"/>
      <c r="D28" s="232"/>
      <c r="E28" s="234"/>
      <c r="F28" s="86"/>
      <c r="G28" s="72"/>
      <c r="H28" s="72"/>
      <c r="I28" s="72"/>
      <c r="J28" s="250"/>
      <c r="K28" s="250"/>
      <c r="L28" s="225"/>
      <c r="M28" s="232"/>
      <c r="N28" s="261"/>
      <c r="O28" s="86"/>
    </row>
    <row r="29" s="198" customFormat="1" spans="1:12">
      <c r="A29" s="229" t="s">
        <v>1091</v>
      </c>
      <c r="B29" s="229"/>
      <c r="C29" s="235"/>
      <c r="D29" s="236"/>
      <c r="E29" s="236"/>
      <c r="F29" s="236"/>
      <c r="G29" s="237"/>
      <c r="H29" s="237"/>
      <c r="I29" s="237"/>
      <c r="J29" s="236"/>
      <c r="K29" s="236"/>
      <c r="L29" s="236"/>
    </row>
    <row r="30" s="198" customFormat="1" spans="1:16">
      <c r="A30" s="238" t="s">
        <v>3</v>
      </c>
      <c r="B30" s="238" t="s">
        <v>521</v>
      </c>
      <c r="C30" s="238" t="s">
        <v>640</v>
      </c>
      <c r="D30" s="238" t="s">
        <v>1048</v>
      </c>
      <c r="E30" s="238" t="s">
        <v>8</v>
      </c>
      <c r="F30" s="238" t="s">
        <v>129</v>
      </c>
      <c r="G30" s="239" t="s">
        <v>11</v>
      </c>
      <c r="H30" s="239" t="s">
        <v>1092</v>
      </c>
      <c r="I30" s="239" t="s">
        <v>1093</v>
      </c>
      <c r="J30" s="238" t="s">
        <v>1094</v>
      </c>
      <c r="K30" s="238" t="s">
        <v>1095</v>
      </c>
      <c r="L30" s="238" t="s">
        <v>2</v>
      </c>
      <c r="M30" s="238" t="s">
        <v>1052</v>
      </c>
      <c r="N30" s="238" t="s">
        <v>644</v>
      </c>
      <c r="O30" s="238"/>
      <c r="P30" s="244" t="s">
        <v>1053</v>
      </c>
    </row>
    <row r="31" s="198" customFormat="1" ht="14.25" customHeight="1" spans="1:16">
      <c r="A31" s="230"/>
      <c r="B31" s="238"/>
      <c r="C31" s="238"/>
      <c r="D31" s="238"/>
      <c r="E31" s="238"/>
      <c r="F31" s="238"/>
      <c r="G31" s="70">
        <v>45505</v>
      </c>
      <c r="H31" s="70">
        <f>G31+14</f>
        <v>45519</v>
      </c>
      <c r="I31" s="70">
        <f>G31+18</f>
        <v>45523</v>
      </c>
      <c r="J31" s="215">
        <f>G31+24</f>
        <v>45529</v>
      </c>
      <c r="K31" s="215">
        <f>G31+21</f>
        <v>45526</v>
      </c>
      <c r="L31" s="239" t="s">
        <v>495</v>
      </c>
      <c r="M31" s="238" t="s">
        <v>1096</v>
      </c>
      <c r="N31" s="215">
        <f>G31-3</f>
        <v>45502</v>
      </c>
      <c r="O31" s="238" t="s">
        <v>1058</v>
      </c>
      <c r="P31" s="215">
        <f>G31-2</f>
        <v>45503</v>
      </c>
    </row>
    <row r="32" s="198" customFormat="1" spans="1:16">
      <c r="A32" s="230"/>
      <c r="B32" s="238"/>
      <c r="C32" s="238"/>
      <c r="D32" s="238"/>
      <c r="E32" s="238"/>
      <c r="F32" s="238"/>
      <c r="G32" s="70">
        <f>G31+7</f>
        <v>45512</v>
      </c>
      <c r="H32" s="70">
        <f t="shared" ref="H32:H34" si="8">G32+21</f>
        <v>45533</v>
      </c>
      <c r="I32" s="70">
        <f t="shared" ref="I32:I34" si="9">G32+24</f>
        <v>45536</v>
      </c>
      <c r="J32" s="215">
        <f t="shared" ref="J32:J34" si="10">G32+28</f>
        <v>45540</v>
      </c>
      <c r="K32" s="215">
        <f t="shared" ref="K32:K34" si="11">G32+31</f>
        <v>45543</v>
      </c>
      <c r="L32" s="239"/>
      <c r="M32" s="238" t="s">
        <v>1096</v>
      </c>
      <c r="N32" s="215">
        <f>G32-3</f>
        <v>45509</v>
      </c>
      <c r="O32" s="238" t="s">
        <v>1058</v>
      </c>
      <c r="P32" s="215">
        <f>G32-2</f>
        <v>45510</v>
      </c>
    </row>
    <row r="33" s="198" customFormat="1" spans="1:16">
      <c r="A33" s="230"/>
      <c r="B33" s="238"/>
      <c r="C33" s="238"/>
      <c r="D33" s="238"/>
      <c r="E33" s="238"/>
      <c r="F33" s="238"/>
      <c r="G33" s="70">
        <f t="shared" ref="G33:G34" si="12">G32+7</f>
        <v>45519</v>
      </c>
      <c r="H33" s="70">
        <v>45421</v>
      </c>
      <c r="I33" s="70">
        <v>45424</v>
      </c>
      <c r="J33" s="215">
        <v>45428</v>
      </c>
      <c r="K33" s="215">
        <v>45431</v>
      </c>
      <c r="L33" s="239"/>
      <c r="M33" s="238" t="s">
        <v>1096</v>
      </c>
      <c r="N33" s="215">
        <f t="shared" ref="N33:N34" si="13">G33-3</f>
        <v>45516</v>
      </c>
      <c r="O33" s="238" t="s">
        <v>1058</v>
      </c>
      <c r="P33" s="215">
        <f t="shared" ref="P33:P34" si="14">G33-2</f>
        <v>45517</v>
      </c>
    </row>
    <row r="34" s="198" customFormat="1" spans="1:16">
      <c r="A34" s="230"/>
      <c r="B34" s="238"/>
      <c r="C34" s="238"/>
      <c r="D34" s="238"/>
      <c r="E34" s="238"/>
      <c r="F34" s="238"/>
      <c r="G34" s="70">
        <f t="shared" si="12"/>
        <v>45526</v>
      </c>
      <c r="H34" s="70">
        <f t="shared" si="8"/>
        <v>45547</v>
      </c>
      <c r="I34" s="70">
        <f t="shared" si="9"/>
        <v>45550</v>
      </c>
      <c r="J34" s="215">
        <f t="shared" si="10"/>
        <v>45554</v>
      </c>
      <c r="K34" s="215">
        <f t="shared" si="11"/>
        <v>45557</v>
      </c>
      <c r="L34" s="239"/>
      <c r="M34" s="238" t="s">
        <v>1096</v>
      </c>
      <c r="N34" s="215">
        <f t="shared" si="13"/>
        <v>45523</v>
      </c>
      <c r="O34" s="238" t="s">
        <v>1058</v>
      </c>
      <c r="P34" s="215">
        <f t="shared" si="14"/>
        <v>45524</v>
      </c>
    </row>
    <row r="35" s="198" customFormat="1" spans="1:16">
      <c r="A35" s="218"/>
      <c r="B35" s="217"/>
      <c r="C35" s="217"/>
      <c r="D35" s="218"/>
      <c r="E35" s="218"/>
      <c r="F35" s="86"/>
      <c r="G35" s="240"/>
      <c r="H35" s="72"/>
      <c r="I35" s="72"/>
      <c r="J35" s="250"/>
      <c r="K35" s="225"/>
      <c r="L35" s="225"/>
      <c r="M35" s="218"/>
      <c r="N35" s="261"/>
      <c r="O35" s="86"/>
      <c r="P35" s="250"/>
    </row>
    <row r="36" s="198" customFormat="1" spans="1:14">
      <c r="A36" s="225"/>
      <c r="B36" s="217"/>
      <c r="C36" s="217"/>
      <c r="D36" s="199"/>
      <c r="E36" s="218"/>
      <c r="F36" s="86"/>
      <c r="G36" s="72"/>
      <c r="H36" s="72"/>
      <c r="I36" s="72"/>
      <c r="J36" s="250"/>
      <c r="K36" s="250"/>
      <c r="L36" s="86"/>
      <c r="M36" s="250"/>
      <c r="N36" s="225"/>
    </row>
    <row r="37" s="198" customFormat="1" spans="1:14">
      <c r="A37" s="229" t="s">
        <v>1097</v>
      </c>
      <c r="B37" s="241"/>
      <c r="C37" s="241"/>
      <c r="G37" s="206"/>
      <c r="H37" s="206"/>
      <c r="I37" s="206"/>
      <c r="N37" s="200"/>
    </row>
    <row r="38" s="198" customFormat="1" spans="1:15">
      <c r="A38" s="85" t="s">
        <v>3</v>
      </c>
      <c r="B38" s="219" t="s">
        <v>521</v>
      </c>
      <c r="C38" s="219" t="s">
        <v>640</v>
      </c>
      <c r="D38" s="85" t="s">
        <v>1048</v>
      </c>
      <c r="E38" s="85" t="s">
        <v>8</v>
      </c>
      <c r="F38" s="85" t="s">
        <v>170</v>
      </c>
      <c r="G38" s="70" t="s">
        <v>11</v>
      </c>
      <c r="H38" s="139" t="s">
        <v>1098</v>
      </c>
      <c r="I38" s="139" t="s">
        <v>1099</v>
      </c>
      <c r="J38" s="85" t="s">
        <v>1100</v>
      </c>
      <c r="K38" s="85" t="s">
        <v>2</v>
      </c>
      <c r="L38" s="85"/>
      <c r="M38" s="244" t="s">
        <v>644</v>
      </c>
      <c r="N38" s="244"/>
      <c r="O38" s="244" t="s">
        <v>1053</v>
      </c>
    </row>
    <row r="39" s="198" customFormat="1" spans="1:15">
      <c r="A39" s="230" t="s">
        <v>1101</v>
      </c>
      <c r="B39" s="242" t="s">
        <v>802</v>
      </c>
      <c r="C39" s="219" t="s">
        <v>802</v>
      </c>
      <c r="D39" s="221" t="s">
        <v>1102</v>
      </c>
      <c r="E39" s="243" t="s">
        <v>1103</v>
      </c>
      <c r="F39" s="244"/>
      <c r="G39" s="70">
        <v>45541</v>
      </c>
      <c r="H39" s="70">
        <f>G39+13</f>
        <v>45554</v>
      </c>
      <c r="I39" s="70">
        <f>G39+17</f>
        <v>45558</v>
      </c>
      <c r="J39" s="215">
        <f>G39+23</f>
        <v>45564</v>
      </c>
      <c r="K39" s="139" t="s">
        <v>1085</v>
      </c>
      <c r="L39" s="262" t="s">
        <v>26</v>
      </c>
      <c r="M39" s="260">
        <f>G39-3</f>
        <v>45538</v>
      </c>
      <c r="N39" s="244" t="s">
        <v>1058</v>
      </c>
      <c r="O39" s="215">
        <f>G39-2</f>
        <v>45539</v>
      </c>
    </row>
    <row r="40" s="198" customFormat="1" spans="1:15">
      <c r="A40" s="244" t="s">
        <v>1104</v>
      </c>
      <c r="B40" s="242" t="s">
        <v>1105</v>
      </c>
      <c r="C40" s="219" t="s">
        <v>1105</v>
      </c>
      <c r="D40" s="221" t="s">
        <v>1106</v>
      </c>
      <c r="E40" s="242" t="s">
        <v>1105</v>
      </c>
      <c r="F40" s="85"/>
      <c r="G40" s="70">
        <f>G39+7</f>
        <v>45548</v>
      </c>
      <c r="H40" s="70">
        <f t="shared" ref="H40:I42" si="15">H39+7</f>
        <v>45561</v>
      </c>
      <c r="I40" s="70">
        <f t="shared" si="15"/>
        <v>45565</v>
      </c>
      <c r="J40" s="215">
        <f t="shared" ref="J40:J42" si="16">G40+23</f>
        <v>45571</v>
      </c>
      <c r="K40" s="139"/>
      <c r="L40" s="262" t="s">
        <v>22</v>
      </c>
      <c r="M40" s="260">
        <f>G40-3</f>
        <v>45545</v>
      </c>
      <c r="N40" s="244" t="s">
        <v>1058</v>
      </c>
      <c r="O40" s="215">
        <f>G40-2</f>
        <v>45546</v>
      </c>
    </row>
    <row r="41" s="198" customFormat="1" spans="1:15">
      <c r="A41" s="215" t="s">
        <v>1107</v>
      </c>
      <c r="B41" s="245" t="s">
        <v>1108</v>
      </c>
      <c r="C41" s="245" t="s">
        <v>1108</v>
      </c>
      <c r="D41" s="221" t="s">
        <v>1109</v>
      </c>
      <c r="E41" s="245" t="s">
        <v>1108</v>
      </c>
      <c r="F41" s="85"/>
      <c r="G41" s="70">
        <f>G40+7</f>
        <v>45555</v>
      </c>
      <c r="H41" s="70">
        <f t="shared" si="15"/>
        <v>45568</v>
      </c>
      <c r="I41" s="70">
        <f t="shared" si="15"/>
        <v>45572</v>
      </c>
      <c r="J41" s="215">
        <f t="shared" si="16"/>
        <v>45578</v>
      </c>
      <c r="K41" s="139"/>
      <c r="L41" s="262" t="s">
        <v>22</v>
      </c>
      <c r="M41" s="260">
        <f>G41-3</f>
        <v>45552</v>
      </c>
      <c r="N41" s="244" t="s">
        <v>1058</v>
      </c>
      <c r="O41" s="215">
        <f>G41-2</f>
        <v>45553</v>
      </c>
    </row>
    <row r="42" s="198" customFormat="1" spans="1:15">
      <c r="A42" s="215" t="s">
        <v>1110</v>
      </c>
      <c r="B42" s="245" t="s">
        <v>1111</v>
      </c>
      <c r="C42" s="245" t="s">
        <v>1111</v>
      </c>
      <c r="D42" s="221" t="s">
        <v>1112</v>
      </c>
      <c r="E42" s="246" t="s">
        <v>1113</v>
      </c>
      <c r="F42" s="85"/>
      <c r="G42" s="70">
        <f>G41+7</f>
        <v>45562</v>
      </c>
      <c r="H42" s="70">
        <f t="shared" si="15"/>
        <v>45575</v>
      </c>
      <c r="I42" s="70">
        <f t="shared" si="15"/>
        <v>45579</v>
      </c>
      <c r="J42" s="215">
        <f t="shared" si="16"/>
        <v>45585</v>
      </c>
      <c r="K42" s="139"/>
      <c r="L42" s="262" t="s">
        <v>26</v>
      </c>
      <c r="M42" s="260">
        <f>G42-3</f>
        <v>45559</v>
      </c>
      <c r="N42" s="244" t="s">
        <v>1058</v>
      </c>
      <c r="O42" s="215">
        <f>G42-2</f>
        <v>45560</v>
      </c>
    </row>
    <row r="43" s="198" customFormat="1" spans="1:15">
      <c r="A43" s="218"/>
      <c r="B43" s="217"/>
      <c r="C43" s="217"/>
      <c r="D43" s="247"/>
      <c r="E43" s="218"/>
      <c r="F43" s="86"/>
      <c r="G43" s="72"/>
      <c r="H43" s="72"/>
      <c r="I43" s="72"/>
      <c r="J43" s="250"/>
      <c r="K43" s="86"/>
      <c r="L43" s="247"/>
      <c r="M43" s="261"/>
      <c r="N43" s="199"/>
      <c r="O43" s="263"/>
    </row>
    <row r="44" s="198" customFormat="1" spans="1:22">
      <c r="A44" s="86"/>
      <c r="B44" s="228"/>
      <c r="C44" s="228"/>
      <c r="D44" s="86"/>
      <c r="E44" s="86"/>
      <c r="F44" s="86"/>
      <c r="G44" s="72"/>
      <c r="H44" s="72"/>
      <c r="I44" s="72"/>
      <c r="J44" s="250"/>
      <c r="K44" s="86"/>
      <c r="L44" s="86"/>
      <c r="M44" s="261"/>
      <c r="N44" s="199"/>
      <c r="P44" s="199"/>
      <c r="Q44" s="218"/>
      <c r="R44" s="218"/>
      <c r="S44" s="218"/>
      <c r="T44" s="218"/>
      <c r="U44" s="199"/>
      <c r="V44" s="199"/>
    </row>
    <row r="45" s="198" customFormat="1" spans="1:14">
      <c r="A45" s="229" t="s">
        <v>1114</v>
      </c>
      <c r="B45" s="241"/>
      <c r="C45" s="241"/>
      <c r="G45" s="206"/>
      <c r="H45" s="206"/>
      <c r="I45" s="206"/>
      <c r="N45" s="200"/>
    </row>
    <row r="46" s="198" customFormat="1" spans="1:15">
      <c r="A46" s="85" t="s">
        <v>3</v>
      </c>
      <c r="B46" s="219" t="s">
        <v>521</v>
      </c>
      <c r="C46" s="219" t="s">
        <v>640</v>
      </c>
      <c r="D46" s="85" t="s">
        <v>1048</v>
      </c>
      <c r="E46" s="85" t="s">
        <v>8</v>
      </c>
      <c r="F46" s="85" t="s">
        <v>7</v>
      </c>
      <c r="G46" s="70" t="s">
        <v>11</v>
      </c>
      <c r="H46" s="139" t="s">
        <v>1115</v>
      </c>
      <c r="I46" s="139" t="s">
        <v>1116</v>
      </c>
      <c r="J46" s="85" t="s">
        <v>1117</v>
      </c>
      <c r="K46" s="85" t="s">
        <v>2</v>
      </c>
      <c r="L46" s="85"/>
      <c r="M46" s="244" t="s">
        <v>644</v>
      </c>
      <c r="N46" s="244"/>
      <c r="O46" s="244" t="s">
        <v>1053</v>
      </c>
    </row>
    <row r="47" s="198" customFormat="1" spans="1:15">
      <c r="A47" s="215" t="s">
        <v>1118</v>
      </c>
      <c r="B47" s="248" t="s">
        <v>1119</v>
      </c>
      <c r="C47" s="248" t="s">
        <v>1119</v>
      </c>
      <c r="D47" s="248" t="s">
        <v>1120</v>
      </c>
      <c r="E47" s="248" t="s">
        <v>1119</v>
      </c>
      <c r="F47" s="244"/>
      <c r="G47" s="70">
        <v>45538</v>
      </c>
      <c r="H47" s="70">
        <f>G47+14</f>
        <v>45552</v>
      </c>
      <c r="I47" s="70">
        <f>G47+17</f>
        <v>45555</v>
      </c>
      <c r="J47" s="215">
        <f>G47+20</f>
        <v>45558</v>
      </c>
      <c r="K47" s="139" t="s">
        <v>1085</v>
      </c>
      <c r="L47" s="34" t="s">
        <v>1121</v>
      </c>
      <c r="M47" s="260">
        <f>G47-3</f>
        <v>45535</v>
      </c>
      <c r="N47" s="244" t="s">
        <v>1058</v>
      </c>
      <c r="O47" s="215">
        <f>G47-2</f>
        <v>45536</v>
      </c>
    </row>
    <row r="48" s="198" customFormat="1" spans="1:15">
      <c r="A48" s="215" t="s">
        <v>1122</v>
      </c>
      <c r="B48" s="248" t="s">
        <v>1123</v>
      </c>
      <c r="C48" s="248" t="s">
        <v>1123</v>
      </c>
      <c r="D48" s="248" t="s">
        <v>1124</v>
      </c>
      <c r="E48" s="248" t="s">
        <v>1123</v>
      </c>
      <c r="F48" s="244"/>
      <c r="G48" s="70">
        <f>G47+7</f>
        <v>45545</v>
      </c>
      <c r="H48" s="70">
        <f t="shared" ref="H48:I48" si="17">H47+7</f>
        <v>45559</v>
      </c>
      <c r="I48" s="70">
        <f t="shared" si="17"/>
        <v>45562</v>
      </c>
      <c r="J48" s="215" t="s">
        <v>401</v>
      </c>
      <c r="K48" s="139"/>
      <c r="L48" s="34" t="s">
        <v>1125</v>
      </c>
      <c r="M48" s="260">
        <f t="shared" ref="M48:M50" si="18">G48-3</f>
        <v>45542</v>
      </c>
      <c r="N48" s="244" t="s">
        <v>1058</v>
      </c>
      <c r="O48" s="215">
        <f t="shared" ref="O48:O50" si="19">G48-2</f>
        <v>45543</v>
      </c>
    </row>
    <row r="49" s="198" customFormat="1" spans="1:15">
      <c r="A49" s="215" t="s">
        <v>1126</v>
      </c>
      <c r="B49" s="248" t="s">
        <v>1127</v>
      </c>
      <c r="C49" s="248" t="s">
        <v>1127</v>
      </c>
      <c r="D49" s="248" t="s">
        <v>1128</v>
      </c>
      <c r="E49" s="248" t="s">
        <v>1127</v>
      </c>
      <c r="F49" s="85"/>
      <c r="G49" s="70">
        <f t="shared" ref="G49:J50" si="20">G48+7</f>
        <v>45552</v>
      </c>
      <c r="H49" s="70">
        <f t="shared" si="20"/>
        <v>45566</v>
      </c>
      <c r="I49" s="70">
        <f t="shared" si="20"/>
        <v>45569</v>
      </c>
      <c r="J49" s="215">
        <v>45571</v>
      </c>
      <c r="K49" s="139"/>
      <c r="L49" s="34" t="s">
        <v>1121</v>
      </c>
      <c r="M49" s="260">
        <f t="shared" si="18"/>
        <v>45549</v>
      </c>
      <c r="N49" s="244" t="s">
        <v>1058</v>
      </c>
      <c r="O49" s="215">
        <f t="shared" si="19"/>
        <v>45550</v>
      </c>
    </row>
    <row r="50" s="198" customFormat="1" spans="1:15">
      <c r="A50" s="215" t="s">
        <v>1129</v>
      </c>
      <c r="B50" s="248" t="s">
        <v>1130</v>
      </c>
      <c r="C50" s="248" t="s">
        <v>1131</v>
      </c>
      <c r="D50" s="248" t="s">
        <v>1132</v>
      </c>
      <c r="E50" s="248" t="s">
        <v>1130</v>
      </c>
      <c r="F50" s="85"/>
      <c r="G50" s="70">
        <f t="shared" si="20"/>
        <v>45559</v>
      </c>
      <c r="H50" s="70">
        <f t="shared" si="20"/>
        <v>45573</v>
      </c>
      <c r="I50" s="70">
        <f t="shared" si="20"/>
        <v>45576</v>
      </c>
      <c r="J50" s="215">
        <f t="shared" si="20"/>
        <v>45578</v>
      </c>
      <c r="K50" s="139"/>
      <c r="L50" s="34" t="s">
        <v>26</v>
      </c>
      <c r="M50" s="260">
        <f t="shared" si="18"/>
        <v>45556</v>
      </c>
      <c r="N50" s="244" t="s">
        <v>1058</v>
      </c>
      <c r="O50" s="215">
        <f t="shared" si="19"/>
        <v>45557</v>
      </c>
    </row>
    <row r="51" s="198" customFormat="1" spans="1:15">
      <c r="A51" s="218"/>
      <c r="B51" s="217"/>
      <c r="C51" s="217"/>
      <c r="D51" s="249"/>
      <c r="E51" s="218"/>
      <c r="F51" s="86"/>
      <c r="G51" s="72"/>
      <c r="H51" s="72"/>
      <c r="I51" s="72"/>
      <c r="J51" s="250"/>
      <c r="K51" s="86"/>
      <c r="L51" s="247"/>
      <c r="M51" s="261"/>
      <c r="N51" s="199"/>
      <c r="O51" s="263"/>
    </row>
    <row r="52" s="198" customFormat="1" spans="1:15">
      <c r="A52" t="s">
        <v>1133</v>
      </c>
      <c r="B52" s="217"/>
      <c r="C52" s="217"/>
      <c r="D52" s="249"/>
      <c r="E52" s="218"/>
      <c r="F52" s="86"/>
      <c r="G52" s="72"/>
      <c r="H52" s="72"/>
      <c r="I52" s="72"/>
      <c r="J52" s="250"/>
      <c r="K52" s="86"/>
      <c r="L52" s="247"/>
      <c r="M52" s="261"/>
      <c r="N52" s="199"/>
      <c r="O52" s="263"/>
    </row>
    <row r="53" s="198" customFormat="1" spans="1:13">
      <c r="A53" s="85" t="s">
        <v>3</v>
      </c>
      <c r="B53" s="219" t="s">
        <v>521</v>
      </c>
      <c r="C53" s="219" t="s">
        <v>640</v>
      </c>
      <c r="D53" s="85" t="s">
        <v>1048</v>
      </c>
      <c r="E53" s="85" t="s">
        <v>8</v>
      </c>
      <c r="F53" s="85" t="s">
        <v>683</v>
      </c>
      <c r="G53" s="70" t="s">
        <v>11</v>
      </c>
      <c r="H53" s="139" t="s">
        <v>1134</v>
      </c>
      <c r="I53" s="139" t="s">
        <v>1135</v>
      </c>
      <c r="J53" s="85" t="s">
        <v>2</v>
      </c>
      <c r="K53" s="244" t="s">
        <v>644</v>
      </c>
      <c r="L53" s="244"/>
      <c r="M53" s="244" t="s">
        <v>1053</v>
      </c>
    </row>
    <row r="54" s="198" customFormat="1" spans="1:13">
      <c r="A54" s="85"/>
      <c r="B54" s="219"/>
      <c r="C54" s="219"/>
      <c r="D54" s="34"/>
      <c r="E54" s="219"/>
      <c r="F54" s="85"/>
      <c r="G54" s="70"/>
      <c r="H54" s="70"/>
      <c r="I54" s="70"/>
      <c r="J54" s="221" t="s">
        <v>1085</v>
      </c>
      <c r="K54" s="260">
        <v>44947</v>
      </c>
      <c r="L54" s="244" t="s">
        <v>1058</v>
      </c>
      <c r="M54" s="215"/>
    </row>
    <row r="55" s="198" customFormat="1" spans="1:15">
      <c r="A55" s="250"/>
      <c r="B55" s="249"/>
      <c r="C55" s="228"/>
      <c r="D55" s="86"/>
      <c r="E55" s="249"/>
      <c r="F55" s="86"/>
      <c r="G55" s="72"/>
      <c r="H55" s="72"/>
      <c r="I55" s="72"/>
      <c r="J55" s="250"/>
      <c r="K55" s="86"/>
      <c r="L55" s="247"/>
      <c r="M55" s="261"/>
      <c r="N55" s="199"/>
      <c r="O55" s="250"/>
    </row>
    <row r="56" s="199" customFormat="1" spans="1:15">
      <c r="A56" s="198"/>
      <c r="B56" s="235"/>
      <c r="C56" s="235"/>
      <c r="D56" s="236"/>
      <c r="E56" s="236"/>
      <c r="F56" s="236"/>
      <c r="G56" s="251"/>
      <c r="H56" s="72"/>
      <c r="I56" s="72"/>
      <c r="J56" s="250"/>
      <c r="K56" s="86"/>
      <c r="L56" s="86"/>
      <c r="M56" s="261"/>
      <c r="O56" s="198"/>
    </row>
    <row r="57" s="199" customFormat="1" spans="1:10">
      <c r="A57" s="229" t="s">
        <v>1136</v>
      </c>
      <c r="B57" s="217"/>
      <c r="C57" s="217"/>
      <c r="G57" s="176"/>
      <c r="H57" s="237"/>
      <c r="I57" s="237"/>
      <c r="J57" s="236"/>
    </row>
    <row r="58" s="199" customFormat="1" spans="1:18">
      <c r="A58" s="85" t="s">
        <v>3</v>
      </c>
      <c r="B58" s="219" t="s">
        <v>521</v>
      </c>
      <c r="C58" s="219" t="s">
        <v>640</v>
      </c>
      <c r="D58" s="85" t="s">
        <v>1048</v>
      </c>
      <c r="E58" s="221" t="s">
        <v>8</v>
      </c>
      <c r="F58" s="85" t="s">
        <v>39</v>
      </c>
      <c r="G58" s="212" t="s">
        <v>11</v>
      </c>
      <c r="H58" s="212" t="s">
        <v>1137</v>
      </c>
      <c r="I58" s="212" t="s">
        <v>1138</v>
      </c>
      <c r="J58" s="264" t="s">
        <v>1139</v>
      </c>
      <c r="K58" s="264" t="s">
        <v>1140</v>
      </c>
      <c r="L58" s="264" t="s">
        <v>1141</v>
      </c>
      <c r="M58" s="265" t="s">
        <v>1142</v>
      </c>
      <c r="N58" s="244" t="s">
        <v>2</v>
      </c>
      <c r="O58" s="244"/>
      <c r="P58" s="244" t="s">
        <v>644</v>
      </c>
      <c r="Q58" s="244"/>
      <c r="R58" s="244" t="s">
        <v>1053</v>
      </c>
    </row>
    <row r="59" s="198" customFormat="1" spans="1:18">
      <c r="A59" t="s">
        <v>973</v>
      </c>
      <c r="B59" s="219" t="s">
        <v>974</v>
      </c>
      <c r="C59" s="219" t="s">
        <v>976</v>
      </c>
      <c r="D59" s="215" t="s">
        <v>975</v>
      </c>
      <c r="E59" s="219" t="s">
        <v>974</v>
      </c>
      <c r="F59" s="85"/>
      <c r="G59" s="70">
        <v>45542</v>
      </c>
      <c r="H59" s="70">
        <f>G59+4</f>
        <v>45546</v>
      </c>
      <c r="I59" s="70">
        <f>G59+15</f>
        <v>45557</v>
      </c>
      <c r="J59" s="215">
        <f>G59+20</f>
        <v>45562</v>
      </c>
      <c r="K59" s="215">
        <f>G59+23</f>
        <v>45565</v>
      </c>
      <c r="L59" s="215">
        <f>G59+25</f>
        <v>45567</v>
      </c>
      <c r="M59" s="215">
        <f>G59+26</f>
        <v>45568</v>
      </c>
      <c r="N59" s="139" t="s">
        <v>1085</v>
      </c>
      <c r="O59" s="221" t="s">
        <v>977</v>
      </c>
      <c r="P59" s="260">
        <f>G59-3</f>
        <v>45539</v>
      </c>
      <c r="Q59" s="244" t="s">
        <v>1058</v>
      </c>
      <c r="R59" s="215">
        <f>G59-2</f>
        <v>45540</v>
      </c>
    </row>
    <row r="60" s="198" customFormat="1" spans="1:18">
      <c r="A60" s="215" t="s">
        <v>1143</v>
      </c>
      <c r="B60" s="219" t="s">
        <v>979</v>
      </c>
      <c r="C60" s="219" t="s">
        <v>979</v>
      </c>
      <c r="D60" s="215" t="s">
        <v>980</v>
      </c>
      <c r="E60" s="219" t="s">
        <v>979</v>
      </c>
      <c r="F60" s="85"/>
      <c r="G60" s="70">
        <f>G59+7</f>
        <v>45549</v>
      </c>
      <c r="H60" s="70">
        <f t="shared" ref="H60:H62" si="21">G60+4</f>
        <v>45553</v>
      </c>
      <c r="I60" s="70">
        <f t="shared" ref="I60:I62" si="22">G60+15</f>
        <v>45564</v>
      </c>
      <c r="J60" s="215">
        <f t="shared" ref="J60:J62" si="23">G60+20</f>
        <v>45569</v>
      </c>
      <c r="K60" s="215">
        <f t="shared" ref="K60:K62" si="24">G60+23</f>
        <v>45572</v>
      </c>
      <c r="L60" s="215">
        <f t="shared" ref="L60:L62" si="25">G60+25</f>
        <v>45574</v>
      </c>
      <c r="M60" s="215">
        <f t="shared" ref="M60:M62" si="26">G60+26</f>
        <v>45575</v>
      </c>
      <c r="N60" s="139"/>
      <c r="O60" s="221" t="s">
        <v>866</v>
      </c>
      <c r="P60" s="260">
        <f>G60-3</f>
        <v>45546</v>
      </c>
      <c r="Q60" s="244" t="s">
        <v>1058</v>
      </c>
      <c r="R60" s="215">
        <f>G60-2</f>
        <v>45547</v>
      </c>
    </row>
    <row r="61" s="198" customFormat="1" spans="1:18">
      <c r="A61" s="252" t="s">
        <v>981</v>
      </c>
      <c r="B61" s="219" t="s">
        <v>982</v>
      </c>
      <c r="C61" s="219" t="s">
        <v>984</v>
      </c>
      <c r="D61" s="219" t="s">
        <v>983</v>
      </c>
      <c r="E61" s="219" t="s">
        <v>982</v>
      </c>
      <c r="F61" s="85"/>
      <c r="G61" s="70">
        <f t="shared" ref="G61:G62" si="27">G60+7</f>
        <v>45556</v>
      </c>
      <c r="H61" s="70">
        <f t="shared" si="21"/>
        <v>45560</v>
      </c>
      <c r="I61" s="70">
        <f t="shared" si="22"/>
        <v>45571</v>
      </c>
      <c r="J61" s="215">
        <f t="shared" si="23"/>
        <v>45576</v>
      </c>
      <c r="K61" s="215">
        <f t="shared" si="24"/>
        <v>45579</v>
      </c>
      <c r="L61" s="215">
        <f t="shared" si="25"/>
        <v>45581</v>
      </c>
      <c r="M61" s="215">
        <f t="shared" si="26"/>
        <v>45582</v>
      </c>
      <c r="N61" s="139"/>
      <c r="O61" s="221" t="s">
        <v>866</v>
      </c>
      <c r="P61" s="260">
        <f>G61-3</f>
        <v>45553</v>
      </c>
      <c r="Q61" s="244" t="s">
        <v>1058</v>
      </c>
      <c r="R61" s="215">
        <f>G61-2</f>
        <v>45554</v>
      </c>
    </row>
    <row r="62" s="198" customFormat="1" spans="1:18">
      <c r="A62" s="252" t="s">
        <v>985</v>
      </c>
      <c r="B62" s="219" t="s">
        <v>986</v>
      </c>
      <c r="C62" s="219" t="s">
        <v>986</v>
      </c>
      <c r="D62" s="219" t="s">
        <v>987</v>
      </c>
      <c r="E62" s="219" t="s">
        <v>986</v>
      </c>
      <c r="F62" s="85"/>
      <c r="G62" s="70">
        <f t="shared" si="27"/>
        <v>45563</v>
      </c>
      <c r="H62" s="70">
        <f t="shared" si="21"/>
        <v>45567</v>
      </c>
      <c r="I62" s="70">
        <f t="shared" si="22"/>
        <v>45578</v>
      </c>
      <c r="J62" s="215">
        <f t="shared" si="23"/>
        <v>45583</v>
      </c>
      <c r="K62" s="215">
        <f t="shared" si="24"/>
        <v>45586</v>
      </c>
      <c r="L62" s="215">
        <f t="shared" si="25"/>
        <v>45588</v>
      </c>
      <c r="M62" s="215">
        <f t="shared" si="26"/>
        <v>45589</v>
      </c>
      <c r="N62" s="139"/>
      <c r="O62" s="221" t="s">
        <v>22</v>
      </c>
      <c r="P62" s="260">
        <f>G62-3</f>
        <v>45560</v>
      </c>
      <c r="Q62" s="244" t="s">
        <v>1058</v>
      </c>
      <c r="R62" s="215">
        <f>G62-2</f>
        <v>45561</v>
      </c>
    </row>
    <row r="63" s="198" customFormat="1" spans="1:18">
      <c r="A63" s="250"/>
      <c r="B63" s="228"/>
      <c r="C63" s="228"/>
      <c r="D63" s="250"/>
      <c r="E63" s="228"/>
      <c r="F63" s="86"/>
      <c r="G63" s="72"/>
      <c r="H63" s="72"/>
      <c r="I63" s="72"/>
      <c r="J63" s="250"/>
      <c r="K63" s="250"/>
      <c r="L63" s="250"/>
      <c r="M63" s="250"/>
      <c r="N63" s="86"/>
      <c r="O63" s="218"/>
      <c r="P63" s="261"/>
      <c r="Q63" s="199"/>
      <c r="R63" s="250"/>
    </row>
    <row r="64" s="199" customFormat="1" spans="1:17">
      <c r="A64" s="253"/>
      <c r="B64" s="217"/>
      <c r="C64" s="217"/>
      <c r="D64" s="250"/>
      <c r="E64" s="250"/>
      <c r="F64" s="86"/>
      <c r="G64" s="72"/>
      <c r="H64" s="72"/>
      <c r="I64" s="72"/>
      <c r="J64" s="250"/>
      <c r="K64" s="250"/>
      <c r="L64" s="250"/>
      <c r="M64" s="250"/>
      <c r="O64" s="86"/>
      <c r="P64" s="204"/>
      <c r="Q64" s="204"/>
    </row>
    <row r="65" s="199" customFormat="1" spans="1:10">
      <c r="A65" s="229" t="s">
        <v>1144</v>
      </c>
      <c r="B65" s="217"/>
      <c r="C65" s="217"/>
      <c r="G65" s="176"/>
      <c r="H65" s="237"/>
      <c r="I65" s="237"/>
      <c r="J65" s="236"/>
    </row>
    <row r="66" s="199" customFormat="1" spans="1:18">
      <c r="A66" s="224" t="s">
        <v>1145</v>
      </c>
      <c r="B66" s="223" t="s">
        <v>521</v>
      </c>
      <c r="C66" s="223" t="s">
        <v>640</v>
      </c>
      <c r="D66" s="224" t="s">
        <v>1048</v>
      </c>
      <c r="E66" s="224" t="s">
        <v>8</v>
      </c>
      <c r="F66" s="224" t="s">
        <v>170</v>
      </c>
      <c r="G66" s="80" t="s">
        <v>11</v>
      </c>
      <c r="H66" s="80" t="s">
        <v>1146</v>
      </c>
      <c r="I66" s="80" t="s">
        <v>1147</v>
      </c>
      <c r="J66" s="224" t="s">
        <v>1148</v>
      </c>
      <c r="K66" s="224" t="s">
        <v>1149</v>
      </c>
      <c r="L66" s="224" t="s">
        <v>1150</v>
      </c>
      <c r="M66" s="224" t="s">
        <v>1151</v>
      </c>
      <c r="N66" s="224" t="s">
        <v>2</v>
      </c>
      <c r="O66" s="224"/>
      <c r="P66" s="224" t="s">
        <v>644</v>
      </c>
      <c r="Q66" s="224"/>
      <c r="R66" s="244" t="s">
        <v>1053</v>
      </c>
    </row>
    <row r="67" s="199" customFormat="1" spans="1:18">
      <c r="A67" s="252" t="s">
        <v>1152</v>
      </c>
      <c r="B67" s="223" t="s">
        <v>1153</v>
      </c>
      <c r="C67" s="223" t="s">
        <v>1154</v>
      </c>
      <c r="D67" s="223" t="s">
        <v>1155</v>
      </c>
      <c r="E67" s="223" t="s">
        <v>1153</v>
      </c>
      <c r="F67" s="224"/>
      <c r="G67" s="70">
        <v>45541</v>
      </c>
      <c r="H67" s="70" t="s">
        <v>1084</v>
      </c>
      <c r="I67" s="70">
        <f>G67+21</f>
        <v>45562</v>
      </c>
      <c r="J67" s="70" t="s">
        <v>1084</v>
      </c>
      <c r="K67" s="215">
        <f>G67+26</f>
        <v>45567</v>
      </c>
      <c r="L67" s="215">
        <f>G67+29</f>
        <v>45570</v>
      </c>
      <c r="M67" s="215">
        <f>G67+30</f>
        <v>45571</v>
      </c>
      <c r="N67" s="73" t="s">
        <v>1085</v>
      </c>
      <c r="O67" s="34" t="s">
        <v>1156</v>
      </c>
      <c r="P67" s="215">
        <f>G67-3</f>
        <v>45538</v>
      </c>
      <c r="Q67" s="215" t="s">
        <v>1058</v>
      </c>
      <c r="R67" s="215">
        <f>G67-2</f>
        <v>45539</v>
      </c>
    </row>
    <row r="68" s="198" customFormat="1" spans="1:18">
      <c r="A68" s="230" t="s">
        <v>1157</v>
      </c>
      <c r="B68" s="223" t="s">
        <v>1158</v>
      </c>
      <c r="C68" s="223" t="s">
        <v>1158</v>
      </c>
      <c r="D68" s="223" t="s">
        <v>1159</v>
      </c>
      <c r="E68" s="223" t="s">
        <v>1158</v>
      </c>
      <c r="F68" s="224"/>
      <c r="G68" s="70">
        <f>G67+7</f>
        <v>45548</v>
      </c>
      <c r="H68" s="70" t="s">
        <v>1084</v>
      </c>
      <c r="I68" s="70">
        <f t="shared" ref="I68:M70" si="28">I67+7</f>
        <v>45569</v>
      </c>
      <c r="J68" s="215">
        <v>45573</v>
      </c>
      <c r="K68" s="215">
        <f t="shared" si="28"/>
        <v>45574</v>
      </c>
      <c r="L68" s="215">
        <f t="shared" si="28"/>
        <v>45577</v>
      </c>
      <c r="M68" s="215">
        <f t="shared" si="28"/>
        <v>45578</v>
      </c>
      <c r="N68" s="74"/>
      <c r="O68" s="248" t="s">
        <v>725</v>
      </c>
      <c r="P68" s="215">
        <f t="shared" ref="P68:P70" si="29">G68-3</f>
        <v>45545</v>
      </c>
      <c r="Q68" s="215" t="s">
        <v>1058</v>
      </c>
      <c r="R68" s="215">
        <f>G68-2</f>
        <v>45546</v>
      </c>
    </row>
    <row r="69" s="198" customFormat="1" spans="1:18">
      <c r="A69" s="85" t="s">
        <v>1160</v>
      </c>
      <c r="B69" s="223" t="s">
        <v>1154</v>
      </c>
      <c r="C69" s="223" t="s">
        <v>1154</v>
      </c>
      <c r="D69" s="223" t="s">
        <v>1161</v>
      </c>
      <c r="E69" s="223" t="s">
        <v>1154</v>
      </c>
      <c r="F69" s="224"/>
      <c r="G69" s="70">
        <f t="shared" ref="G69:G70" si="30">G68+7</f>
        <v>45555</v>
      </c>
      <c r="H69" s="70" t="s">
        <v>1084</v>
      </c>
      <c r="I69" s="70">
        <f t="shared" si="28"/>
        <v>45576</v>
      </c>
      <c r="J69" s="215">
        <f t="shared" si="28"/>
        <v>45580</v>
      </c>
      <c r="K69" s="215">
        <f t="shared" si="28"/>
        <v>45581</v>
      </c>
      <c r="L69" s="215">
        <f t="shared" si="28"/>
        <v>45584</v>
      </c>
      <c r="M69" s="215">
        <f t="shared" si="28"/>
        <v>45585</v>
      </c>
      <c r="N69" s="74"/>
      <c r="O69" s="221" t="s">
        <v>1096</v>
      </c>
      <c r="P69" s="215">
        <f t="shared" si="29"/>
        <v>45552</v>
      </c>
      <c r="Q69" s="215" t="s">
        <v>1058</v>
      </c>
      <c r="R69" s="215">
        <f>G69-2</f>
        <v>45553</v>
      </c>
    </row>
    <row r="70" s="198" customFormat="1" spans="1:18">
      <c r="A70" s="215" t="s">
        <v>1162</v>
      </c>
      <c r="B70" s="223" t="s">
        <v>712</v>
      </c>
      <c r="C70" s="223" t="s">
        <v>712</v>
      </c>
      <c r="D70" s="223" t="s">
        <v>1163</v>
      </c>
      <c r="E70" s="223" t="s">
        <v>712</v>
      </c>
      <c r="F70" s="224"/>
      <c r="G70" s="70">
        <f t="shared" si="30"/>
        <v>45562</v>
      </c>
      <c r="H70" s="70" t="s">
        <v>1084</v>
      </c>
      <c r="I70" s="70">
        <f t="shared" si="28"/>
        <v>45583</v>
      </c>
      <c r="J70" s="215">
        <f t="shared" si="28"/>
        <v>45587</v>
      </c>
      <c r="K70" s="215">
        <f t="shared" si="28"/>
        <v>45588</v>
      </c>
      <c r="L70" s="215">
        <f t="shared" si="28"/>
        <v>45591</v>
      </c>
      <c r="M70" s="215">
        <f t="shared" si="28"/>
        <v>45592</v>
      </c>
      <c r="N70" s="75"/>
      <c r="O70" s="248" t="s">
        <v>725</v>
      </c>
      <c r="P70" s="215">
        <f t="shared" si="29"/>
        <v>45559</v>
      </c>
      <c r="Q70" s="215" t="s">
        <v>1058</v>
      </c>
      <c r="R70" s="215">
        <f>G70-2</f>
        <v>45560</v>
      </c>
    </row>
    <row r="71" s="198" customFormat="1" spans="1:17">
      <c r="A71" s="218"/>
      <c r="B71" s="217"/>
      <c r="C71" s="217"/>
      <c r="D71" s="218"/>
      <c r="E71" s="218"/>
      <c r="F71" s="86"/>
      <c r="G71" s="72"/>
      <c r="H71" s="72"/>
      <c r="I71" s="72"/>
      <c r="J71" s="250"/>
      <c r="K71" s="250"/>
      <c r="L71" s="250"/>
      <c r="M71" s="250"/>
      <c r="N71" s="86"/>
      <c r="O71" s="218"/>
      <c r="Q71" s="250"/>
    </row>
    <row r="72" s="198" customFormat="1" spans="1:18">
      <c r="A72" s="266"/>
      <c r="B72" s="266"/>
      <c r="C72" s="266"/>
      <c r="D72" s="266"/>
      <c r="E72" s="266"/>
      <c r="F72" s="253"/>
      <c r="G72" s="72"/>
      <c r="H72" s="72"/>
      <c r="I72" s="72"/>
      <c r="J72" s="253"/>
      <c r="K72" s="253"/>
      <c r="L72" s="253"/>
      <c r="M72" s="350"/>
      <c r="N72" s="351"/>
      <c r="O72" s="86"/>
      <c r="P72" s="218"/>
      <c r="R72" s="250"/>
    </row>
    <row r="73" s="198" customFormat="1" spans="1:18">
      <c r="A73" s="266" t="s">
        <v>1001</v>
      </c>
      <c r="B73" s="266"/>
      <c r="C73" s="266"/>
      <c r="D73" s="266"/>
      <c r="E73" s="266"/>
      <c r="F73" s="253"/>
      <c r="G73" s="72"/>
      <c r="H73" s="72"/>
      <c r="I73" s="72"/>
      <c r="J73" s="253"/>
      <c r="K73" s="253"/>
      <c r="L73" s="253"/>
      <c r="M73" s="350"/>
      <c r="N73" s="351"/>
      <c r="O73" s="86"/>
      <c r="P73" s="218"/>
      <c r="R73" s="250"/>
    </row>
    <row r="74" s="198" customFormat="1" spans="1:15">
      <c r="A74" s="42" t="s">
        <v>1145</v>
      </c>
      <c r="B74" s="267" t="s">
        <v>521</v>
      </c>
      <c r="C74" s="267" t="s">
        <v>640</v>
      </c>
      <c r="D74" s="42" t="s">
        <v>1048</v>
      </c>
      <c r="E74" s="14" t="s">
        <v>8</v>
      </c>
      <c r="F74" s="15" t="s">
        <v>1164</v>
      </c>
      <c r="G74" s="212" t="s">
        <v>1165</v>
      </c>
      <c r="H74" s="268" t="s">
        <v>1166</v>
      </c>
      <c r="I74" s="268" t="s">
        <v>1167</v>
      </c>
      <c r="J74" s="352" t="s">
        <v>1168</v>
      </c>
      <c r="K74" s="77" t="s">
        <v>1169</v>
      </c>
      <c r="L74" s="224" t="s">
        <v>644</v>
      </c>
      <c r="M74" s="14"/>
      <c r="N74" s="14" t="s">
        <v>2</v>
      </c>
      <c r="O74" s="224"/>
    </row>
    <row r="75" s="198" customFormat="1" spans="1:15">
      <c r="A75" s="269" t="s">
        <v>1170</v>
      </c>
      <c r="B75" s="34" t="s">
        <v>1171</v>
      </c>
      <c r="C75" s="34" t="s">
        <v>1171</v>
      </c>
      <c r="D75" s="223" t="s">
        <v>1172</v>
      </c>
      <c r="E75" s="34" t="s">
        <v>1171</v>
      </c>
      <c r="F75" s="12">
        <v>45562</v>
      </c>
      <c r="G75" s="70">
        <f>F75+16</f>
        <v>45578</v>
      </c>
      <c r="H75" s="70">
        <f>F75+19</f>
        <v>45581</v>
      </c>
      <c r="I75" s="70">
        <f>F75+23</f>
        <v>45585</v>
      </c>
      <c r="J75" s="215">
        <f>F75+24</f>
        <v>45586</v>
      </c>
      <c r="K75" s="215">
        <f>F75+29</f>
        <v>45591</v>
      </c>
      <c r="L75" s="12">
        <f>F75-3</f>
        <v>45559</v>
      </c>
      <c r="M75" s="215" t="s">
        <v>1058</v>
      </c>
      <c r="N75" s="353" t="s">
        <v>1085</v>
      </c>
      <c r="O75" s="34" t="s">
        <v>1125</v>
      </c>
    </row>
    <row r="76" s="198" customFormat="1" spans="1:13">
      <c r="A76" s="266"/>
      <c r="B76" s="266"/>
      <c r="C76" s="266"/>
      <c r="D76" s="266"/>
      <c r="E76" s="266"/>
      <c r="F76" s="2"/>
      <c r="G76" s="72"/>
      <c r="H76" s="72"/>
      <c r="I76" s="72"/>
      <c r="J76" s="2"/>
      <c r="K76" s="2"/>
      <c r="L76" s="2"/>
      <c r="M76" s="354"/>
    </row>
    <row r="77" s="198" customFormat="1" spans="1:13">
      <c r="A77" s="266" t="s">
        <v>1173</v>
      </c>
      <c r="B77" s="266"/>
      <c r="C77" s="266"/>
      <c r="D77" s="266"/>
      <c r="E77" s="266"/>
      <c r="F77" s="2"/>
      <c r="G77" s="72"/>
      <c r="H77" s="72"/>
      <c r="I77" s="72"/>
      <c r="J77" s="2"/>
      <c r="K77" s="2"/>
      <c r="L77" s="2"/>
      <c r="M77" s="354"/>
    </row>
    <row r="78" s="199" customFormat="1" spans="1:18">
      <c r="A78" s="80" t="s">
        <v>1145</v>
      </c>
      <c r="B78" s="270" t="s">
        <v>521</v>
      </c>
      <c r="C78" s="270" t="s">
        <v>640</v>
      </c>
      <c r="D78" s="80" t="s">
        <v>1048</v>
      </c>
      <c r="E78" s="80" t="s">
        <v>8</v>
      </c>
      <c r="F78" s="80" t="s">
        <v>1164</v>
      </c>
      <c r="G78" s="80" t="s">
        <v>1174</v>
      </c>
      <c r="H78" s="80" t="s">
        <v>1175</v>
      </c>
      <c r="I78" s="80" t="s">
        <v>1176</v>
      </c>
      <c r="J78" s="355" t="s">
        <v>644</v>
      </c>
      <c r="K78" s="356"/>
      <c r="L78" s="80" t="s">
        <v>2</v>
      </c>
      <c r="M78" s="80" t="s">
        <v>4</v>
      </c>
      <c r="N78" s="224"/>
      <c r="O78" s="224"/>
      <c r="P78" s="224"/>
      <c r="Q78" s="224"/>
      <c r="R78" s="244"/>
    </row>
    <row r="79" s="198" customFormat="1" spans="1:13">
      <c r="A79" s="269"/>
      <c r="B79" s="271"/>
      <c r="C79" s="271"/>
      <c r="D79" s="272"/>
      <c r="E79" s="271"/>
      <c r="F79" s="70"/>
      <c r="G79" s="70"/>
      <c r="H79" s="70"/>
      <c r="I79" s="70"/>
      <c r="J79" s="70"/>
      <c r="K79" s="70"/>
      <c r="L79" s="353"/>
      <c r="M79" s="353"/>
    </row>
    <row r="80" s="200" customFormat="1" spans="1:12">
      <c r="A80" s="218"/>
      <c r="B80" s="273"/>
      <c r="C80" s="217"/>
      <c r="D80" s="218"/>
      <c r="E80" s="218"/>
      <c r="F80" s="86"/>
      <c r="G80" s="72"/>
      <c r="H80" s="72" t="s">
        <v>1177</v>
      </c>
      <c r="I80" s="72"/>
      <c r="J80" s="250"/>
      <c r="K80" s="250"/>
      <c r="L80" s="250"/>
    </row>
    <row r="81" s="198" customFormat="1" ht="16.35" spans="1:14">
      <c r="A81" s="274" t="s">
        <v>815</v>
      </c>
      <c r="B81" s="275"/>
      <c r="C81" s="275"/>
      <c r="D81" s="276"/>
      <c r="E81" s="276"/>
      <c r="F81" s="277"/>
      <c r="G81" s="278"/>
      <c r="H81" s="278"/>
      <c r="I81" s="72"/>
      <c r="J81" s="227"/>
      <c r="K81" s="357"/>
      <c r="L81" s="199"/>
      <c r="M81" s="250"/>
      <c r="N81" s="218"/>
    </row>
    <row r="82" s="201" customFormat="1" ht="16.35" spans="1:15">
      <c r="A82" s="279" t="s">
        <v>638</v>
      </c>
      <c r="B82" s="280" t="s">
        <v>521</v>
      </c>
      <c r="C82" s="280" t="s">
        <v>639</v>
      </c>
      <c r="D82" s="280" t="s">
        <v>640</v>
      </c>
      <c r="E82" s="280" t="s">
        <v>8</v>
      </c>
      <c r="F82" s="280" t="s">
        <v>683</v>
      </c>
      <c r="G82" s="280" t="s">
        <v>11</v>
      </c>
      <c r="H82" s="280" t="s">
        <v>641</v>
      </c>
      <c r="I82" s="358"/>
      <c r="J82" s="200"/>
      <c r="K82" s="359"/>
      <c r="L82" s="200"/>
      <c r="M82" s="200"/>
      <c r="N82" s="200"/>
      <c r="O82" s="200"/>
    </row>
    <row r="83" ht="16.35" spans="1:15">
      <c r="A83" s="281" t="s">
        <v>820</v>
      </c>
      <c r="B83" s="282" t="s">
        <v>821</v>
      </c>
      <c r="C83" s="282" t="s">
        <v>822</v>
      </c>
      <c r="D83" s="282" t="s">
        <v>821</v>
      </c>
      <c r="E83" s="282" t="s">
        <v>821</v>
      </c>
      <c r="F83" s="283"/>
      <c r="G83" s="282">
        <v>45539</v>
      </c>
      <c r="H83" s="282">
        <v>45549</v>
      </c>
      <c r="I83" s="358"/>
      <c r="J83" s="200"/>
      <c r="K83" s="86"/>
      <c r="L83" s="200"/>
      <c r="M83" s="200"/>
      <c r="N83" s="200"/>
      <c r="O83" s="200"/>
    </row>
    <row r="84" ht="16.35" spans="1:15">
      <c r="A84" s="281" t="s">
        <v>680</v>
      </c>
      <c r="B84" s="283"/>
      <c r="C84" s="283"/>
      <c r="D84" s="283"/>
      <c r="E84" s="283"/>
      <c r="F84" s="283"/>
      <c r="G84" s="282">
        <v>45546</v>
      </c>
      <c r="H84" s="282">
        <v>45556</v>
      </c>
      <c r="I84" s="358"/>
      <c r="J84" s="200"/>
      <c r="K84" s="200"/>
      <c r="L84" s="200"/>
      <c r="M84" s="201"/>
      <c r="N84" s="201"/>
      <c r="O84" s="201"/>
    </row>
    <row r="85" ht="16.35" spans="1:12">
      <c r="A85" s="284" t="s">
        <v>823</v>
      </c>
      <c r="B85" s="285" t="s">
        <v>824</v>
      </c>
      <c r="C85" s="285" t="s">
        <v>825</v>
      </c>
      <c r="D85" s="285" t="s">
        <v>1178</v>
      </c>
      <c r="E85" s="285" t="s">
        <v>824</v>
      </c>
      <c r="F85" s="283"/>
      <c r="G85" s="282">
        <v>45553</v>
      </c>
      <c r="H85" s="282">
        <v>45563</v>
      </c>
      <c r="I85" s="358"/>
      <c r="J85" s="200"/>
      <c r="K85" s="200"/>
      <c r="L85" s="200"/>
    </row>
    <row r="86" ht="16.35" spans="1:12">
      <c r="A86" s="284" t="s">
        <v>826</v>
      </c>
      <c r="B86" s="285" t="s">
        <v>1179</v>
      </c>
      <c r="C86" s="285" t="s">
        <v>827</v>
      </c>
      <c r="D86" s="285" t="s">
        <v>1179</v>
      </c>
      <c r="E86" s="285" t="s">
        <v>1179</v>
      </c>
      <c r="F86" s="283"/>
      <c r="G86" s="282">
        <v>45560</v>
      </c>
      <c r="H86" s="282">
        <v>45570</v>
      </c>
      <c r="I86" s="358"/>
      <c r="J86" s="200"/>
      <c r="K86" s="200"/>
      <c r="L86" s="200"/>
    </row>
    <row r="87" ht="16.35" spans="1:12">
      <c r="A87" s="281" t="s">
        <v>828</v>
      </c>
      <c r="B87" s="282" t="s">
        <v>829</v>
      </c>
      <c r="C87" s="282" t="s">
        <v>830</v>
      </c>
      <c r="D87" s="282" t="s">
        <v>829</v>
      </c>
      <c r="E87" s="282" t="s">
        <v>829</v>
      </c>
      <c r="F87" s="283"/>
      <c r="G87" s="282">
        <v>45567</v>
      </c>
      <c r="H87" s="282">
        <v>45577</v>
      </c>
      <c r="I87" s="358"/>
      <c r="J87" s="200"/>
      <c r="K87" s="200"/>
      <c r="L87" s="200"/>
    </row>
    <row r="88" spans="1:12">
      <c r="A88" s="286"/>
      <c r="B88" s="287"/>
      <c r="C88" s="287"/>
      <c r="D88" s="288"/>
      <c r="E88" s="289"/>
      <c r="F88" s="286"/>
      <c r="G88" s="290"/>
      <c r="H88" s="290"/>
      <c r="I88" s="358"/>
      <c r="J88" s="200"/>
      <c r="K88" s="200"/>
      <c r="L88" s="200"/>
    </row>
    <row r="89" spans="1:12">
      <c r="A89" s="286"/>
      <c r="B89" s="287"/>
      <c r="C89" s="287"/>
      <c r="D89" s="288"/>
      <c r="E89" s="289"/>
      <c r="F89" s="286"/>
      <c r="G89" s="290"/>
      <c r="H89" s="290"/>
      <c r="I89" s="358"/>
      <c r="J89" s="200"/>
      <c r="K89" s="200"/>
      <c r="L89" s="200"/>
    </row>
    <row r="90" ht="16.35" spans="1:10">
      <c r="A90" s="274" t="s">
        <v>879</v>
      </c>
      <c r="B90" s="275"/>
      <c r="C90" s="275"/>
      <c r="D90" s="276"/>
      <c r="E90" s="276"/>
      <c r="F90" s="86"/>
      <c r="G90" s="291"/>
      <c r="H90" s="291"/>
      <c r="I90" s="358"/>
      <c r="J90" s="200"/>
    </row>
    <row r="91" ht="16.35" spans="1:10">
      <c r="A91" s="279" t="s">
        <v>638</v>
      </c>
      <c r="B91" s="280" t="s">
        <v>521</v>
      </c>
      <c r="C91" s="280" t="s">
        <v>639</v>
      </c>
      <c r="D91" s="280" t="s">
        <v>640</v>
      </c>
      <c r="E91" s="280" t="s">
        <v>8</v>
      </c>
      <c r="F91" s="280" t="s">
        <v>129</v>
      </c>
      <c r="G91" s="280" t="s">
        <v>11</v>
      </c>
      <c r="H91" s="280" t="s">
        <v>641</v>
      </c>
      <c r="I91" s="358"/>
      <c r="J91" s="200"/>
    </row>
    <row r="92" spans="1:10">
      <c r="A92" s="292" t="s">
        <v>882</v>
      </c>
      <c r="B92" s="293" t="s">
        <v>859</v>
      </c>
      <c r="C92" s="294" t="s">
        <v>883</v>
      </c>
      <c r="D92" s="293" t="s">
        <v>859</v>
      </c>
      <c r="E92" s="293" t="s">
        <v>859</v>
      </c>
      <c r="F92" s="295"/>
      <c r="G92" s="296">
        <v>45540</v>
      </c>
      <c r="H92" s="296">
        <v>45550</v>
      </c>
      <c r="I92" s="358"/>
      <c r="J92" s="200"/>
    </row>
    <row r="93" spans="1:10">
      <c r="A93" s="292" t="s">
        <v>680</v>
      </c>
      <c r="B93" s="297"/>
      <c r="C93" s="294"/>
      <c r="D93" s="297"/>
      <c r="E93" s="297"/>
      <c r="F93" s="298"/>
      <c r="G93" s="296">
        <v>45547</v>
      </c>
      <c r="H93" s="296">
        <v>45557</v>
      </c>
      <c r="I93" s="358"/>
      <c r="J93" s="200"/>
    </row>
    <row r="94" spans="1:10">
      <c r="A94" s="292" t="s">
        <v>884</v>
      </c>
      <c r="B94" s="297" t="s">
        <v>1180</v>
      </c>
      <c r="C94" s="294" t="s">
        <v>885</v>
      </c>
      <c r="D94" s="297" t="s">
        <v>1180</v>
      </c>
      <c r="E94" s="297" t="s">
        <v>1180</v>
      </c>
      <c r="F94" s="298"/>
      <c r="G94" s="296">
        <v>45554</v>
      </c>
      <c r="H94" s="296">
        <v>45564</v>
      </c>
      <c r="I94" s="358"/>
      <c r="J94" s="200"/>
    </row>
    <row r="95" spans="1:10">
      <c r="A95" s="292" t="s">
        <v>886</v>
      </c>
      <c r="B95" s="297" t="s">
        <v>887</v>
      </c>
      <c r="C95" s="297" t="s">
        <v>888</v>
      </c>
      <c r="D95" s="297" t="s">
        <v>887</v>
      </c>
      <c r="E95" s="297" t="s">
        <v>887</v>
      </c>
      <c r="F95" s="298"/>
      <c r="G95" s="296">
        <v>45561</v>
      </c>
      <c r="H95" s="296">
        <v>45571</v>
      </c>
      <c r="I95" s="358"/>
      <c r="J95" s="200"/>
    </row>
    <row r="96" spans="1:10">
      <c r="A96" s="292" t="s">
        <v>680</v>
      </c>
      <c r="B96" s="293"/>
      <c r="C96" s="294"/>
      <c r="D96" s="293"/>
      <c r="E96" s="293"/>
      <c r="F96" s="298"/>
      <c r="G96" s="296">
        <v>45568</v>
      </c>
      <c r="H96" s="296">
        <v>45578</v>
      </c>
      <c r="I96" s="358"/>
      <c r="J96" s="200"/>
    </row>
    <row r="97" spans="1:12">
      <c r="A97" s="227"/>
      <c r="B97" s="226"/>
      <c r="C97" s="226"/>
      <c r="D97" s="227"/>
      <c r="E97" s="227"/>
      <c r="F97" s="86"/>
      <c r="G97" s="72"/>
      <c r="H97" s="72"/>
      <c r="I97" s="358"/>
      <c r="J97" s="200"/>
      <c r="K97" s="200"/>
      <c r="L97" s="200"/>
    </row>
    <row r="98" spans="1:12">
      <c r="A98" s="227"/>
      <c r="B98" s="226"/>
      <c r="C98" s="226"/>
      <c r="D98" s="227"/>
      <c r="E98" s="227"/>
      <c r="F98" s="86"/>
      <c r="G98" s="72"/>
      <c r="H98" s="72"/>
      <c r="I98" s="358"/>
      <c r="J98" s="200"/>
      <c r="K98" s="200"/>
      <c r="L98" s="200"/>
    </row>
    <row r="99" spans="1:12">
      <c r="A99" s="299" t="s">
        <v>889</v>
      </c>
      <c r="B99" s="299"/>
      <c r="C99" s="299"/>
      <c r="D99" s="299"/>
      <c r="E99" s="227"/>
      <c r="F99" s="86"/>
      <c r="G99" s="72"/>
      <c r="H99" s="72"/>
      <c r="I99" s="358"/>
      <c r="J99" s="200"/>
      <c r="K99" s="200"/>
      <c r="L99" s="200"/>
    </row>
    <row r="100" ht="24" spans="1:12">
      <c r="A100" s="300" t="s">
        <v>638</v>
      </c>
      <c r="B100" s="301" t="s">
        <v>521</v>
      </c>
      <c r="C100" s="300" t="s">
        <v>639</v>
      </c>
      <c r="D100" s="301" t="s">
        <v>640</v>
      </c>
      <c r="E100" s="300" t="s">
        <v>8</v>
      </c>
      <c r="F100" s="301" t="s">
        <v>7</v>
      </c>
      <c r="G100" s="301" t="s">
        <v>11</v>
      </c>
      <c r="H100" s="301" t="s">
        <v>641</v>
      </c>
      <c r="I100" s="358"/>
      <c r="J100" s="200"/>
      <c r="K100" s="200"/>
      <c r="L100" s="200"/>
    </row>
    <row r="101" spans="1:12">
      <c r="A101" s="292" t="s">
        <v>893</v>
      </c>
      <c r="B101" s="302" t="s">
        <v>894</v>
      </c>
      <c r="C101" s="297" t="s">
        <v>895</v>
      </c>
      <c r="D101" s="302" t="s">
        <v>896</v>
      </c>
      <c r="E101" s="302" t="s">
        <v>897</v>
      </c>
      <c r="F101" s="303"/>
      <c r="G101" s="296">
        <v>45538</v>
      </c>
      <c r="H101" s="296">
        <f>G101+9</f>
        <v>45547</v>
      </c>
      <c r="I101" s="358"/>
      <c r="J101" s="200"/>
      <c r="K101" s="200"/>
      <c r="L101" s="200"/>
    </row>
    <row r="102" spans="1:12">
      <c r="A102" s="292" t="s">
        <v>594</v>
      </c>
      <c r="B102" s="304"/>
      <c r="C102" s="302"/>
      <c r="D102" s="297"/>
      <c r="E102" s="302"/>
      <c r="F102" s="305"/>
      <c r="G102" s="296">
        <f>G101+7</f>
        <v>45545</v>
      </c>
      <c r="H102" s="296">
        <f>G102+9</f>
        <v>45554</v>
      </c>
      <c r="I102" s="358"/>
      <c r="J102" s="200"/>
      <c r="K102" s="200"/>
      <c r="L102" s="200"/>
    </row>
    <row r="103" spans="1:12">
      <c r="A103" s="292" t="s">
        <v>905</v>
      </c>
      <c r="B103" s="302" t="s">
        <v>906</v>
      </c>
      <c r="C103" s="302" t="s">
        <v>907</v>
      </c>
      <c r="D103" s="297" t="s">
        <v>908</v>
      </c>
      <c r="E103" s="302" t="s">
        <v>909</v>
      </c>
      <c r="F103" s="303"/>
      <c r="G103" s="296">
        <f t="shared" ref="G103:G105" si="31">G102+7</f>
        <v>45552</v>
      </c>
      <c r="H103" s="296">
        <f t="shared" ref="H103" si="32">G103+9</f>
        <v>45561</v>
      </c>
      <c r="I103" s="358"/>
      <c r="J103" s="200"/>
      <c r="K103" s="200"/>
      <c r="L103" s="200"/>
    </row>
    <row r="104" spans="1:12">
      <c r="A104" s="292" t="s">
        <v>1181</v>
      </c>
      <c r="B104" s="302"/>
      <c r="C104" s="297"/>
      <c r="D104" s="302"/>
      <c r="E104" s="302"/>
      <c r="F104" s="305"/>
      <c r="G104" s="296">
        <f t="shared" si="31"/>
        <v>45559</v>
      </c>
      <c r="H104" s="296">
        <f>G104+12</f>
        <v>45571</v>
      </c>
      <c r="I104" s="358"/>
      <c r="J104" s="200"/>
      <c r="K104" s="200"/>
      <c r="L104" s="200"/>
    </row>
    <row r="105" spans="1:12">
      <c r="A105" s="292" t="s">
        <v>450</v>
      </c>
      <c r="B105" s="306"/>
      <c r="C105" s="302" t="s">
        <v>453</v>
      </c>
      <c r="D105" s="297"/>
      <c r="E105" s="302"/>
      <c r="F105" s="303"/>
      <c r="G105" s="296">
        <f t="shared" si="31"/>
        <v>45566</v>
      </c>
      <c r="H105" s="296">
        <f>G105+12</f>
        <v>45578</v>
      </c>
      <c r="I105" s="358"/>
      <c r="J105" s="200"/>
      <c r="K105" s="200"/>
      <c r="L105" s="200"/>
    </row>
    <row r="106" spans="1:12">
      <c r="A106" s="286"/>
      <c r="B106" s="307"/>
      <c r="C106" s="308"/>
      <c r="D106" s="309"/>
      <c r="E106" s="308"/>
      <c r="F106" s="310"/>
      <c r="G106" s="290"/>
      <c r="H106" s="290"/>
      <c r="I106" s="358"/>
      <c r="J106" s="200"/>
      <c r="K106" s="200"/>
      <c r="L106" s="200"/>
    </row>
    <row r="107" spans="1:12">
      <c r="A107" s="274" t="s">
        <v>637</v>
      </c>
      <c r="B107" s="307"/>
      <c r="C107" s="308"/>
      <c r="D107" s="309"/>
      <c r="E107" s="308"/>
      <c r="F107" s="310"/>
      <c r="G107" s="290"/>
      <c r="H107" s="290"/>
      <c r="I107" s="358"/>
      <c r="J107" s="200"/>
      <c r="K107" s="200"/>
      <c r="L107" s="200"/>
    </row>
    <row r="108" spans="1:12">
      <c r="A108" s="311" t="s">
        <v>638</v>
      </c>
      <c r="B108" s="312" t="s">
        <v>521</v>
      </c>
      <c r="C108" s="312" t="s">
        <v>639</v>
      </c>
      <c r="D108" s="312" t="s">
        <v>640</v>
      </c>
      <c r="E108" s="312" t="s">
        <v>8</v>
      </c>
      <c r="F108" s="311" t="s">
        <v>170</v>
      </c>
      <c r="G108" s="313" t="s">
        <v>11</v>
      </c>
      <c r="H108" s="313" t="s">
        <v>641</v>
      </c>
      <c r="I108" s="358"/>
      <c r="J108" s="200"/>
      <c r="K108" s="200"/>
      <c r="L108" s="200"/>
    </row>
    <row r="109" spans="1:12">
      <c r="A109" s="292" t="s">
        <v>645</v>
      </c>
      <c r="B109" s="1169" t="s">
        <v>646</v>
      </c>
      <c r="C109" s="315" t="s">
        <v>647</v>
      </c>
      <c r="D109" s="1170" t="s">
        <v>646</v>
      </c>
      <c r="E109" s="1169" t="s">
        <v>646</v>
      </c>
      <c r="F109" s="316"/>
      <c r="G109" s="296">
        <v>45541</v>
      </c>
      <c r="H109" s="296">
        <f>G109+9</f>
        <v>45550</v>
      </c>
      <c r="I109" s="358"/>
      <c r="J109" s="200"/>
      <c r="K109" s="200"/>
      <c r="L109" s="200"/>
    </row>
    <row r="110" spans="1:12">
      <c r="A110" s="292" t="s">
        <v>649</v>
      </c>
      <c r="B110" s="1169" t="s">
        <v>650</v>
      </c>
      <c r="C110" s="315" t="s">
        <v>651</v>
      </c>
      <c r="D110" s="1170" t="s">
        <v>650</v>
      </c>
      <c r="E110" s="1169" t="s">
        <v>650</v>
      </c>
      <c r="F110" s="316"/>
      <c r="G110" s="296">
        <f>G109+7</f>
        <v>45548</v>
      </c>
      <c r="H110" s="296">
        <f t="shared" ref="H110:H113" si="33">G110+9</f>
        <v>45557</v>
      </c>
      <c r="I110" s="358"/>
      <c r="J110" s="200"/>
      <c r="K110" s="200"/>
      <c r="L110" s="200"/>
    </row>
    <row r="111" spans="1:12">
      <c r="A111" s="292" t="s">
        <v>594</v>
      </c>
      <c r="B111" s="314"/>
      <c r="C111" s="315"/>
      <c r="D111" s="314"/>
      <c r="E111" s="314"/>
      <c r="F111" s="316"/>
      <c r="G111" s="296">
        <f t="shared" ref="G111:G113" si="34">G110+7</f>
        <v>45555</v>
      </c>
      <c r="H111" s="296">
        <f t="shared" si="33"/>
        <v>45564</v>
      </c>
      <c r="I111" s="358"/>
      <c r="J111" s="200"/>
      <c r="K111" s="200"/>
      <c r="L111" s="200"/>
    </row>
    <row r="112" spans="1:12">
      <c r="A112" s="292" t="s">
        <v>655</v>
      </c>
      <c r="B112" s="1170" t="s">
        <v>656</v>
      </c>
      <c r="C112" s="315" t="s">
        <v>657</v>
      </c>
      <c r="D112" s="1170" t="s">
        <v>656</v>
      </c>
      <c r="E112" s="1170" t="s">
        <v>656</v>
      </c>
      <c r="F112" s="316"/>
      <c r="G112" s="296">
        <f t="shared" si="34"/>
        <v>45562</v>
      </c>
      <c r="H112" s="296">
        <f t="shared" si="33"/>
        <v>45571</v>
      </c>
      <c r="I112" s="358"/>
      <c r="J112" s="200"/>
      <c r="K112" s="200"/>
      <c r="L112" s="200"/>
    </row>
    <row r="113" spans="1:12">
      <c r="A113" s="292" t="s">
        <v>594</v>
      </c>
      <c r="B113" s="315"/>
      <c r="C113" s="315"/>
      <c r="D113" s="315"/>
      <c r="E113" s="315"/>
      <c r="F113" s="317"/>
      <c r="G113" s="296">
        <f t="shared" si="34"/>
        <v>45569</v>
      </c>
      <c r="H113" s="296">
        <f t="shared" si="33"/>
        <v>45578</v>
      </c>
      <c r="I113" s="358"/>
      <c r="J113" s="200"/>
      <c r="K113" s="200"/>
      <c r="L113" s="200"/>
    </row>
    <row r="114" spans="1:12">
      <c r="A114" s="286"/>
      <c r="B114" s="318"/>
      <c r="C114" s="318"/>
      <c r="D114" s="318"/>
      <c r="E114" s="318"/>
      <c r="F114" s="319"/>
      <c r="G114" s="290"/>
      <c r="H114" s="290"/>
      <c r="I114" s="358"/>
      <c r="J114" s="200"/>
      <c r="K114" s="200"/>
      <c r="L114" s="200"/>
    </row>
    <row r="115" spans="1:12">
      <c r="A115" s="286"/>
      <c r="B115" s="318"/>
      <c r="C115" s="318"/>
      <c r="D115" s="318"/>
      <c r="E115" s="318"/>
      <c r="F115" s="319"/>
      <c r="G115" s="290"/>
      <c r="H115" s="290"/>
      <c r="I115" s="358"/>
      <c r="J115" s="200"/>
      <c r="K115" s="200"/>
      <c r="L115" s="200"/>
    </row>
    <row r="116" customFormat="1" spans="1:18">
      <c r="A116" s="320" t="s">
        <v>38</v>
      </c>
      <c r="B116" s="321"/>
      <c r="C116" s="322"/>
      <c r="D116" s="322"/>
      <c r="E116" s="322"/>
      <c r="F116" s="323"/>
      <c r="G116" s="324"/>
      <c r="H116" s="324"/>
      <c r="I116" s="324"/>
      <c r="J116" s="360"/>
      <c r="K116" s="323"/>
      <c r="L116" s="360"/>
      <c r="M116" s="360"/>
      <c r="N116" s="360"/>
      <c r="O116" s="360"/>
      <c r="P116" s="360"/>
      <c r="Q116" s="379" t="s">
        <v>2</v>
      </c>
      <c r="R116" s="380"/>
    </row>
    <row r="117" s="202" customFormat="1" spans="1:19">
      <c r="A117" s="325" t="s">
        <v>3</v>
      </c>
      <c r="B117" s="326" t="s">
        <v>4</v>
      </c>
      <c r="C117" s="327" t="s">
        <v>5</v>
      </c>
      <c r="D117" s="328" t="s">
        <v>6</v>
      </c>
      <c r="E117" s="328" t="s">
        <v>39</v>
      </c>
      <c r="F117" s="329" t="s">
        <v>8</v>
      </c>
      <c r="G117" s="329" t="s">
        <v>9</v>
      </c>
      <c r="H117" s="330" t="s">
        <v>10</v>
      </c>
      <c r="I117" s="361" t="s">
        <v>11</v>
      </c>
      <c r="J117" s="183" t="s">
        <v>40</v>
      </c>
      <c r="K117" s="183" t="s">
        <v>41</v>
      </c>
      <c r="L117" s="362" t="s">
        <v>42</v>
      </c>
      <c r="M117" s="363" t="s">
        <v>43</v>
      </c>
      <c r="N117" s="364" t="s">
        <v>17</v>
      </c>
      <c r="O117" s="365" t="s">
        <v>44</v>
      </c>
      <c r="P117" s="366" t="s">
        <v>19</v>
      </c>
      <c r="Q117" s="381" t="s">
        <v>20</v>
      </c>
      <c r="R117" s="382"/>
      <c r="S117" s="383"/>
    </row>
    <row r="118" s="203" customFormat="1" ht="15" customHeight="1" spans="1:19">
      <c r="A118" s="252" t="s">
        <v>45</v>
      </c>
      <c r="B118" s="331" t="s">
        <v>46</v>
      </c>
      <c r="C118" s="332"/>
      <c r="D118" s="333"/>
      <c r="E118" s="334"/>
      <c r="F118" s="332"/>
      <c r="G118" s="335" t="s">
        <v>28</v>
      </c>
      <c r="H118" s="193">
        <v>45542</v>
      </c>
      <c r="I118" s="367">
        <v>45542</v>
      </c>
      <c r="J118" s="193"/>
      <c r="K118" s="193"/>
      <c r="L118" s="193"/>
      <c r="M118" s="368"/>
      <c r="N118" s="369"/>
      <c r="O118" s="369"/>
      <c r="P118" s="368"/>
      <c r="Q118" s="384"/>
      <c r="R118" s="382"/>
      <c r="S118" s="385"/>
    </row>
    <row r="119" s="203" customFormat="1" ht="15" customHeight="1" spans="1:19">
      <c r="A119" s="252" t="s">
        <v>47</v>
      </c>
      <c r="B119" s="331" t="s">
        <v>46</v>
      </c>
      <c r="C119" s="332" t="s">
        <v>48</v>
      </c>
      <c r="D119" s="333" t="s">
        <v>49</v>
      </c>
      <c r="E119" s="334"/>
      <c r="F119" s="332" t="s">
        <v>50</v>
      </c>
      <c r="G119" s="335" t="s">
        <v>31</v>
      </c>
      <c r="H119" s="193">
        <v>45549</v>
      </c>
      <c r="I119" s="367">
        <v>45552</v>
      </c>
      <c r="J119" s="193">
        <f>I119+36</f>
        <v>45588</v>
      </c>
      <c r="K119" s="193">
        <f>I119+40</f>
        <v>45592</v>
      </c>
      <c r="L119" s="193">
        <f>I119+51</f>
        <v>45603</v>
      </c>
      <c r="M119" s="368">
        <v>45549.4166666667</v>
      </c>
      <c r="N119" s="369">
        <v>45550.4166666667</v>
      </c>
      <c r="O119" s="369" t="s">
        <v>51</v>
      </c>
      <c r="P119" s="368">
        <v>45548.375</v>
      </c>
      <c r="Q119" s="384"/>
      <c r="R119" s="382"/>
      <c r="S119" s="385"/>
    </row>
    <row r="120" s="203" customFormat="1" spans="1:19">
      <c r="A120" s="252" t="s">
        <v>52</v>
      </c>
      <c r="B120" s="331" t="s">
        <v>46</v>
      </c>
      <c r="C120" s="332" t="s">
        <v>53</v>
      </c>
      <c r="D120" s="333" t="s">
        <v>54</v>
      </c>
      <c r="E120" s="336"/>
      <c r="F120" s="332" t="s">
        <v>55</v>
      </c>
      <c r="G120" s="335" t="s">
        <v>35</v>
      </c>
      <c r="H120" s="193">
        <v>45556</v>
      </c>
      <c r="I120" s="367">
        <v>45556</v>
      </c>
      <c r="J120" s="193">
        <f>I120+36</f>
        <v>45592</v>
      </c>
      <c r="K120" s="193">
        <f>I120+40</f>
        <v>45596</v>
      </c>
      <c r="L120" s="193">
        <f>I120+51</f>
        <v>45607</v>
      </c>
      <c r="M120" s="368">
        <v>45553.4166666667</v>
      </c>
      <c r="N120" s="370">
        <v>45554.4166666667</v>
      </c>
      <c r="O120" s="370" t="s">
        <v>51</v>
      </c>
      <c r="P120" s="368">
        <v>45549.375</v>
      </c>
      <c r="Q120" s="384"/>
      <c r="R120" s="382"/>
      <c r="S120" s="385"/>
    </row>
    <row r="121" s="202" customFormat="1" spans="1:19">
      <c r="A121" s="252" t="s">
        <v>56</v>
      </c>
      <c r="B121" s="331" t="s">
        <v>46</v>
      </c>
      <c r="C121" s="332" t="s">
        <v>57</v>
      </c>
      <c r="D121" s="333" t="s">
        <v>58</v>
      </c>
      <c r="E121" s="272"/>
      <c r="F121" s="332" t="s">
        <v>59</v>
      </c>
      <c r="G121" s="335" t="s">
        <v>60</v>
      </c>
      <c r="H121" s="193">
        <v>45563</v>
      </c>
      <c r="I121" s="367">
        <v>45563</v>
      </c>
      <c r="J121" s="193">
        <f>I121+36</f>
        <v>45599</v>
      </c>
      <c r="K121" s="193">
        <f>I121+40</f>
        <v>45603</v>
      </c>
      <c r="L121" s="193">
        <f>I121+51</f>
        <v>45614</v>
      </c>
      <c r="M121" s="368">
        <v>45560.4166666667</v>
      </c>
      <c r="N121" s="370">
        <v>45561.4166666667</v>
      </c>
      <c r="O121" s="370" t="s">
        <v>51</v>
      </c>
      <c r="P121" s="368">
        <v>45559.375</v>
      </c>
      <c r="Q121" s="386"/>
      <c r="R121" s="382"/>
      <c r="S121" s="385"/>
    </row>
    <row r="122" spans="1:14">
      <c r="A122" s="337"/>
      <c r="B122" s="338"/>
      <c r="C122" s="339"/>
      <c r="D122" s="338"/>
      <c r="E122" s="340"/>
      <c r="F122" s="339"/>
      <c r="G122" s="341"/>
      <c r="H122" s="342"/>
      <c r="I122" s="371"/>
      <c r="J122" s="372"/>
      <c r="K122" s="373"/>
      <c r="L122" s="372"/>
      <c r="M122" s="374"/>
      <c r="N122" s="375"/>
    </row>
    <row r="123" customFormat="1" spans="1:18">
      <c r="A123" s="320" t="s">
        <v>61</v>
      </c>
      <c r="B123" s="321"/>
      <c r="C123" s="322"/>
      <c r="D123" s="322"/>
      <c r="E123" s="322"/>
      <c r="F123" s="323"/>
      <c r="G123" s="324"/>
      <c r="H123" s="324"/>
      <c r="I123" s="324"/>
      <c r="J123" s="360"/>
      <c r="K123" s="323"/>
      <c r="L123" s="360"/>
      <c r="M123" s="360"/>
      <c r="N123" s="360"/>
      <c r="O123" s="360"/>
      <c r="P123" s="360"/>
      <c r="Q123" s="387"/>
      <c r="R123" s="388"/>
    </row>
    <row r="124" customFormat="1" ht="14.4" spans="1:19">
      <c r="A124" s="325" t="s">
        <v>3</v>
      </c>
      <c r="B124" s="343" t="s">
        <v>4</v>
      </c>
      <c r="C124" s="327" t="s">
        <v>5</v>
      </c>
      <c r="D124" s="328" t="s">
        <v>6</v>
      </c>
      <c r="E124" s="344" t="s">
        <v>62</v>
      </c>
      <c r="F124" s="329" t="s">
        <v>8</v>
      </c>
      <c r="G124" s="329" t="s">
        <v>9</v>
      </c>
      <c r="H124" s="329" t="s">
        <v>10</v>
      </c>
      <c r="I124" s="361" t="s">
        <v>11</v>
      </c>
      <c r="J124" s="182" t="s">
        <v>63</v>
      </c>
      <c r="K124" s="182" t="s">
        <v>64</v>
      </c>
      <c r="L124" s="182" t="s">
        <v>65</v>
      </c>
      <c r="M124" s="376" t="s">
        <v>66</v>
      </c>
      <c r="N124" s="364" t="s">
        <v>17</v>
      </c>
      <c r="O124" s="365" t="s">
        <v>18</v>
      </c>
      <c r="P124" s="365" t="s">
        <v>19</v>
      </c>
      <c r="Q124" s="389" t="s">
        <v>2</v>
      </c>
      <c r="S124" s="390"/>
    </row>
    <row r="125" customFormat="1" ht="14.4" spans="1:19">
      <c r="A125" s="252" t="s">
        <v>67</v>
      </c>
      <c r="B125" s="345" t="s">
        <v>22</v>
      </c>
      <c r="C125" s="332" t="s">
        <v>68</v>
      </c>
      <c r="D125" s="333" t="s">
        <v>69</v>
      </c>
      <c r="E125" s="346"/>
      <c r="F125" s="332" t="s">
        <v>68</v>
      </c>
      <c r="G125" s="347" t="s">
        <v>24</v>
      </c>
      <c r="H125" s="193">
        <v>45536</v>
      </c>
      <c r="I125" s="367">
        <v>45536</v>
      </c>
      <c r="J125" s="192">
        <f>I125+34</f>
        <v>45570</v>
      </c>
      <c r="K125" s="192">
        <f>I125+39</f>
        <v>45575</v>
      </c>
      <c r="L125" s="192">
        <f>I125+43</f>
        <v>45579</v>
      </c>
      <c r="M125" s="368">
        <v>45533.4166666667</v>
      </c>
      <c r="N125" s="368">
        <v>45534.4166666667</v>
      </c>
      <c r="O125" s="368">
        <v>45530.4166666667</v>
      </c>
      <c r="P125" s="377">
        <v>45532.375</v>
      </c>
      <c r="Q125" s="391" t="s">
        <v>20</v>
      </c>
      <c r="S125" s="390"/>
    </row>
    <row r="126" customFormat="1" ht="14.4" spans="1:18">
      <c r="A126" s="252" t="s">
        <v>70</v>
      </c>
      <c r="B126" s="345" t="s">
        <v>22</v>
      </c>
      <c r="C126" s="332" t="s">
        <v>71</v>
      </c>
      <c r="D126" s="333" t="s">
        <v>72</v>
      </c>
      <c r="E126" s="346"/>
      <c r="F126" s="332" t="s">
        <v>71</v>
      </c>
      <c r="G126" s="347" t="s">
        <v>28</v>
      </c>
      <c r="H126" s="193">
        <v>45543</v>
      </c>
      <c r="I126" s="367">
        <v>45543</v>
      </c>
      <c r="J126" s="192">
        <f>I126+36</f>
        <v>45579</v>
      </c>
      <c r="K126" s="192">
        <f>I126+40</f>
        <v>45583</v>
      </c>
      <c r="L126" s="192">
        <f>I126+44</f>
        <v>45587</v>
      </c>
      <c r="M126" s="368">
        <v>45540.4166666667</v>
      </c>
      <c r="N126" s="368">
        <v>45541.4166666667</v>
      </c>
      <c r="O126" s="368">
        <v>45537.4166666667</v>
      </c>
      <c r="P126" s="378">
        <v>45539.375</v>
      </c>
      <c r="Q126" s="196"/>
      <c r="R126" s="392"/>
    </row>
    <row r="127" customFormat="1" ht="14.4" spans="1:18">
      <c r="A127" s="252" t="s">
        <v>73</v>
      </c>
      <c r="B127" s="345" t="s">
        <v>22</v>
      </c>
      <c r="C127" s="332" t="s">
        <v>74</v>
      </c>
      <c r="D127" s="333" t="s">
        <v>75</v>
      </c>
      <c r="E127" s="348"/>
      <c r="F127" s="332" t="s">
        <v>74</v>
      </c>
      <c r="G127" s="347" t="s">
        <v>31</v>
      </c>
      <c r="H127" s="193">
        <v>45550</v>
      </c>
      <c r="I127" s="367">
        <v>45550</v>
      </c>
      <c r="J127" s="192">
        <f t="shared" ref="J127" si="35">I127+36</f>
        <v>45586</v>
      </c>
      <c r="K127" s="192">
        <f t="shared" ref="K127" si="36">I127+40</f>
        <v>45590</v>
      </c>
      <c r="L127" s="192">
        <f t="shared" ref="L127" si="37">I127+44</f>
        <v>45594</v>
      </c>
      <c r="M127" s="368">
        <v>45547.4166666667</v>
      </c>
      <c r="N127" s="368">
        <v>45548.4166666667</v>
      </c>
      <c r="O127" s="368">
        <v>45544.4166666667</v>
      </c>
      <c r="P127" s="377">
        <v>45546.375</v>
      </c>
      <c r="Q127" s="196"/>
      <c r="R127" s="392"/>
    </row>
    <row r="128" customFormat="1" ht="14.4" spans="1:18">
      <c r="A128" s="252" t="s">
        <v>45</v>
      </c>
      <c r="B128" s="345" t="s">
        <v>22</v>
      </c>
      <c r="C128" s="332"/>
      <c r="D128" s="333"/>
      <c r="E128" s="349"/>
      <c r="F128" s="332"/>
      <c r="G128" s="347" t="s">
        <v>35</v>
      </c>
      <c r="H128" s="193">
        <v>45557</v>
      </c>
      <c r="I128" s="367">
        <v>45557</v>
      </c>
      <c r="J128" s="192"/>
      <c r="K128" s="192"/>
      <c r="L128" s="192"/>
      <c r="M128" s="368"/>
      <c r="N128" s="368"/>
      <c r="O128" s="368"/>
      <c r="P128" s="377"/>
      <c r="Q128" s="196"/>
      <c r="R128" s="382"/>
    </row>
    <row r="129" spans="1:17">
      <c r="A129" s="252" t="s">
        <v>76</v>
      </c>
      <c r="B129" s="345" t="s">
        <v>22</v>
      </c>
      <c r="C129" s="332" t="s">
        <v>71</v>
      </c>
      <c r="D129" s="333" t="s">
        <v>77</v>
      </c>
      <c r="E129" s="393"/>
      <c r="F129" s="332" t="s">
        <v>71</v>
      </c>
      <c r="G129" s="347" t="s">
        <v>60</v>
      </c>
      <c r="H129" s="193">
        <v>45564</v>
      </c>
      <c r="I129" s="367">
        <v>45564</v>
      </c>
      <c r="J129" s="400">
        <f>I129+34</f>
        <v>45598</v>
      </c>
      <c r="K129" s="400">
        <f>I129+39</f>
        <v>45603</v>
      </c>
      <c r="L129" s="400">
        <f>I129+43</f>
        <v>45607</v>
      </c>
      <c r="M129" s="368">
        <v>45561.4166666667</v>
      </c>
      <c r="N129" s="401">
        <v>45562.4166666667</v>
      </c>
      <c r="O129" s="402">
        <v>45558.4166666667</v>
      </c>
      <c r="P129" s="403">
        <v>45560.375</v>
      </c>
      <c r="Q129" s="197"/>
    </row>
    <row r="130" spans="1:12">
      <c r="A130" s="200" t="s">
        <v>1182</v>
      </c>
      <c r="B130" s="273"/>
      <c r="C130" s="273"/>
      <c r="D130" s="200"/>
      <c r="E130" s="200"/>
      <c r="F130" s="200"/>
      <c r="G130" s="358"/>
      <c r="H130" s="358"/>
      <c r="I130" s="358"/>
      <c r="J130" s="200"/>
      <c r="K130" s="200"/>
      <c r="L130" s="200"/>
    </row>
    <row r="131" spans="1:12">
      <c r="A131" s="200" t="s">
        <v>1183</v>
      </c>
      <c r="B131" s="273"/>
      <c r="C131" s="273"/>
      <c r="D131" s="200"/>
      <c r="E131" s="200"/>
      <c r="F131" s="200"/>
      <c r="G131" s="358"/>
      <c r="H131" s="358"/>
      <c r="I131" s="358"/>
      <c r="J131" s="200"/>
      <c r="K131" s="200"/>
      <c r="L131" s="200"/>
    </row>
    <row r="132" spans="1:8">
      <c r="A132" s="200" t="s">
        <v>150</v>
      </c>
      <c r="B132" s="273"/>
      <c r="C132" s="273"/>
      <c r="D132" s="200"/>
      <c r="E132" s="200"/>
      <c r="F132" s="200"/>
      <c r="G132" s="358"/>
      <c r="H132" s="358"/>
    </row>
    <row r="133" spans="1:8">
      <c r="A133" s="394" t="s">
        <v>1184</v>
      </c>
      <c r="B133" s="395"/>
      <c r="C133" s="396"/>
      <c r="D133" s="200"/>
      <c r="E133" s="200"/>
      <c r="F133" s="200"/>
      <c r="G133" s="358"/>
      <c r="H133" s="358"/>
    </row>
    <row r="134" spans="1:8">
      <c r="A134" s="397" t="s">
        <v>1185</v>
      </c>
      <c r="B134" s="398"/>
      <c r="C134" s="398"/>
      <c r="D134" s="200"/>
      <c r="E134" s="200"/>
      <c r="F134" s="200"/>
      <c r="G134" s="358"/>
      <c r="H134" s="358"/>
    </row>
    <row r="135" spans="1:8">
      <c r="A135" s="399" t="s">
        <v>1186</v>
      </c>
      <c r="B135" s="395"/>
      <c r="C135" s="395"/>
      <c r="D135" s="200"/>
      <c r="E135" s="200"/>
      <c r="F135" s="200"/>
      <c r="G135" s="358"/>
      <c r="H135" s="358"/>
    </row>
    <row r="136" spans="1:8">
      <c r="A136" s="399" t="s">
        <v>1187</v>
      </c>
      <c r="B136" s="395"/>
      <c r="C136" s="395"/>
      <c r="D136" s="200"/>
      <c r="E136" s="200"/>
      <c r="F136" s="200"/>
      <c r="G136" s="358"/>
      <c r="H136" s="358"/>
    </row>
    <row r="137" spans="1:8">
      <c r="A137" s="200" t="s">
        <v>1188</v>
      </c>
      <c r="B137" s="273"/>
      <c r="C137" s="273"/>
      <c r="D137" s="200"/>
      <c r="E137" s="200"/>
      <c r="F137" s="200"/>
      <c r="G137" s="358"/>
      <c r="H137" s="358"/>
    </row>
    <row r="138" spans="1:8">
      <c r="A138" s="200" t="s">
        <v>510</v>
      </c>
      <c r="B138" s="273"/>
      <c r="C138" s="273"/>
      <c r="D138" s="200"/>
      <c r="E138" s="200"/>
      <c r="F138" s="200"/>
      <c r="G138" s="358"/>
      <c r="H138" s="358"/>
    </row>
    <row r="139" spans="1:1">
      <c r="A139" s="200" t="s">
        <v>1189</v>
      </c>
    </row>
  </sheetData>
  <mergeCells count="25">
    <mergeCell ref="A1:Q1"/>
    <mergeCell ref="A2:N2"/>
    <mergeCell ref="M3:N3"/>
    <mergeCell ref="A13:O13"/>
    <mergeCell ref="O14:P14"/>
    <mergeCell ref="A21:M21"/>
    <mergeCell ref="L22:M22"/>
    <mergeCell ref="A29:B29"/>
    <mergeCell ref="N30:O30"/>
    <mergeCell ref="M38:N38"/>
    <mergeCell ref="M46:N46"/>
    <mergeCell ref="K53:L53"/>
    <mergeCell ref="P58:Q58"/>
    <mergeCell ref="J78:K78"/>
    <mergeCell ref="A99:D99"/>
    <mergeCell ref="J23:J26"/>
    <mergeCell ref="K4:K8"/>
    <mergeCell ref="K39:K42"/>
    <mergeCell ref="K47:K50"/>
    <mergeCell ref="L31:L34"/>
    <mergeCell ref="M15:M18"/>
    <mergeCell ref="N59:N62"/>
    <mergeCell ref="N67:N70"/>
    <mergeCell ref="Q117:Q121"/>
    <mergeCell ref="Q125:Q129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7"/>
  <sheetViews>
    <sheetView zoomScale="115" zoomScaleNormal="115" workbookViewId="0">
      <selection activeCell="A1" sqref="$A1:$XFD1048576"/>
    </sheetView>
  </sheetViews>
  <sheetFormatPr defaultColWidth="9" defaultRowHeight="15.6"/>
  <cols>
    <col min="1" max="1" width="17.25" style="8" customWidth="1"/>
    <col min="2" max="2" width="6.5" style="9" customWidth="1"/>
    <col min="3" max="3" width="9.5" style="9" customWidth="1"/>
    <col min="4" max="4" width="5.5" style="8" customWidth="1"/>
    <col min="5" max="5" width="18.3796296296296" style="8" customWidth="1"/>
    <col min="6" max="7" width="5.5" style="8" customWidth="1"/>
    <col min="8" max="12" width="6.5" style="8" customWidth="1"/>
    <col min="13" max="13" width="11.6296296296296" style="8" customWidth="1"/>
    <col min="14" max="14" width="4.5" style="8" customWidth="1"/>
    <col min="15" max="15" width="5.5" style="8" customWidth="1"/>
    <col min="16" max="16" width="8.5" style="8" customWidth="1"/>
    <col min="17" max="17" width="5.5" style="8" customWidth="1"/>
    <col min="18" max="20" width="8.5" style="8" customWidth="1"/>
    <col min="21" max="21" width="19.5" style="8" customWidth="1"/>
    <col min="22" max="22" width="9" style="8"/>
    <col min="23" max="23" width="19.6296296296296" style="8" customWidth="1"/>
    <col min="24" max="24" width="19.3796296296296" style="8" customWidth="1"/>
    <col min="25" max="27" width="9" style="8"/>
    <col min="28" max="28" width="19.3796296296296" style="8" customWidth="1"/>
    <col min="29" max="29" width="22.1296296296296" style="8" customWidth="1"/>
    <col min="30" max="256" width="9" style="8"/>
    <col min="257" max="257" width="18" style="8" customWidth="1"/>
    <col min="258" max="258" width="8.25" style="8" customWidth="1"/>
    <col min="259" max="259" width="5" style="8" customWidth="1"/>
    <col min="260" max="260" width="4.75" style="8" customWidth="1"/>
    <col min="261" max="261" width="11.75" style="8" customWidth="1"/>
    <col min="262" max="263" width="6" style="8" customWidth="1"/>
    <col min="264" max="264" width="7.62962962962963" style="8" customWidth="1"/>
    <col min="265" max="265" width="8.5" style="8" customWidth="1"/>
    <col min="266" max="266" width="6" style="8" customWidth="1"/>
    <col min="267" max="267" width="6.12962962962963" style="8" customWidth="1"/>
    <col min="268" max="268" width="23.5" style="8" customWidth="1"/>
    <col min="269" max="269" width="10.5" style="8" customWidth="1"/>
    <col min="270" max="270" width="23.1296296296296" style="8" customWidth="1"/>
    <col min="271" max="271" width="21" style="8" customWidth="1"/>
    <col min="272" max="272" width="9.75" style="8" customWidth="1"/>
    <col min="273" max="273" width="7.75" style="8" customWidth="1"/>
    <col min="274" max="512" width="9" style="8"/>
    <col min="513" max="513" width="18" style="8" customWidth="1"/>
    <col min="514" max="514" width="8.25" style="8" customWidth="1"/>
    <col min="515" max="515" width="5" style="8" customWidth="1"/>
    <col min="516" max="516" width="4.75" style="8" customWidth="1"/>
    <col min="517" max="517" width="11.75" style="8" customWidth="1"/>
    <col min="518" max="519" width="6" style="8" customWidth="1"/>
    <col min="520" max="520" width="7.62962962962963" style="8" customWidth="1"/>
    <col min="521" max="521" width="8.5" style="8" customWidth="1"/>
    <col min="522" max="522" width="6" style="8" customWidth="1"/>
    <col min="523" max="523" width="6.12962962962963" style="8" customWidth="1"/>
    <col min="524" max="524" width="23.5" style="8" customWidth="1"/>
    <col min="525" max="525" width="10.5" style="8" customWidth="1"/>
    <col min="526" max="526" width="23.1296296296296" style="8" customWidth="1"/>
    <col min="527" max="527" width="21" style="8" customWidth="1"/>
    <col min="528" max="528" width="9.75" style="8" customWidth="1"/>
    <col min="529" max="529" width="7.75" style="8" customWidth="1"/>
    <col min="530" max="768" width="9" style="8"/>
    <col min="769" max="769" width="18" style="8" customWidth="1"/>
    <col min="770" max="770" width="8.25" style="8" customWidth="1"/>
    <col min="771" max="771" width="5" style="8" customWidth="1"/>
    <col min="772" max="772" width="4.75" style="8" customWidth="1"/>
    <col min="773" max="773" width="11.75" style="8" customWidth="1"/>
    <col min="774" max="775" width="6" style="8" customWidth="1"/>
    <col min="776" max="776" width="7.62962962962963" style="8" customWidth="1"/>
    <col min="777" max="777" width="8.5" style="8" customWidth="1"/>
    <col min="778" max="778" width="6" style="8" customWidth="1"/>
    <col min="779" max="779" width="6.12962962962963" style="8" customWidth="1"/>
    <col min="780" max="780" width="23.5" style="8" customWidth="1"/>
    <col min="781" max="781" width="10.5" style="8" customWidth="1"/>
    <col min="782" max="782" width="23.1296296296296" style="8" customWidth="1"/>
    <col min="783" max="783" width="21" style="8" customWidth="1"/>
    <col min="784" max="784" width="9.75" style="8" customWidth="1"/>
    <col min="785" max="785" width="7.75" style="8" customWidth="1"/>
    <col min="786" max="1024" width="9" style="8"/>
    <col min="1025" max="1025" width="18" style="8" customWidth="1"/>
    <col min="1026" max="1026" width="8.25" style="8" customWidth="1"/>
    <col min="1027" max="1027" width="5" style="8" customWidth="1"/>
    <col min="1028" max="1028" width="4.75" style="8" customWidth="1"/>
    <col min="1029" max="1029" width="11.75" style="8" customWidth="1"/>
    <col min="1030" max="1031" width="6" style="8" customWidth="1"/>
    <col min="1032" max="1032" width="7.62962962962963" style="8" customWidth="1"/>
    <col min="1033" max="1033" width="8.5" style="8" customWidth="1"/>
    <col min="1034" max="1034" width="6" style="8" customWidth="1"/>
    <col min="1035" max="1035" width="6.12962962962963" style="8" customWidth="1"/>
    <col min="1036" max="1036" width="23.5" style="8" customWidth="1"/>
    <col min="1037" max="1037" width="10.5" style="8" customWidth="1"/>
    <col min="1038" max="1038" width="23.1296296296296" style="8" customWidth="1"/>
    <col min="1039" max="1039" width="21" style="8" customWidth="1"/>
    <col min="1040" max="1040" width="9.75" style="8" customWidth="1"/>
    <col min="1041" max="1041" width="7.75" style="8" customWidth="1"/>
    <col min="1042" max="1280" width="9" style="8"/>
    <col min="1281" max="1281" width="18" style="8" customWidth="1"/>
    <col min="1282" max="1282" width="8.25" style="8" customWidth="1"/>
    <col min="1283" max="1283" width="5" style="8" customWidth="1"/>
    <col min="1284" max="1284" width="4.75" style="8" customWidth="1"/>
    <col min="1285" max="1285" width="11.75" style="8" customWidth="1"/>
    <col min="1286" max="1287" width="6" style="8" customWidth="1"/>
    <col min="1288" max="1288" width="7.62962962962963" style="8" customWidth="1"/>
    <col min="1289" max="1289" width="8.5" style="8" customWidth="1"/>
    <col min="1290" max="1290" width="6" style="8" customWidth="1"/>
    <col min="1291" max="1291" width="6.12962962962963" style="8" customWidth="1"/>
    <col min="1292" max="1292" width="23.5" style="8" customWidth="1"/>
    <col min="1293" max="1293" width="10.5" style="8" customWidth="1"/>
    <col min="1294" max="1294" width="23.1296296296296" style="8" customWidth="1"/>
    <col min="1295" max="1295" width="21" style="8" customWidth="1"/>
    <col min="1296" max="1296" width="9.75" style="8" customWidth="1"/>
    <col min="1297" max="1297" width="7.75" style="8" customWidth="1"/>
    <col min="1298" max="1536" width="9" style="8"/>
    <col min="1537" max="1537" width="18" style="8" customWidth="1"/>
    <col min="1538" max="1538" width="8.25" style="8" customWidth="1"/>
    <col min="1539" max="1539" width="5" style="8" customWidth="1"/>
    <col min="1540" max="1540" width="4.75" style="8" customWidth="1"/>
    <col min="1541" max="1541" width="11.75" style="8" customWidth="1"/>
    <col min="1542" max="1543" width="6" style="8" customWidth="1"/>
    <col min="1544" max="1544" width="7.62962962962963" style="8" customWidth="1"/>
    <col min="1545" max="1545" width="8.5" style="8" customWidth="1"/>
    <col min="1546" max="1546" width="6" style="8" customWidth="1"/>
    <col min="1547" max="1547" width="6.12962962962963" style="8" customWidth="1"/>
    <col min="1548" max="1548" width="23.5" style="8" customWidth="1"/>
    <col min="1549" max="1549" width="10.5" style="8" customWidth="1"/>
    <col min="1550" max="1550" width="23.1296296296296" style="8" customWidth="1"/>
    <col min="1551" max="1551" width="21" style="8" customWidth="1"/>
    <col min="1552" max="1552" width="9.75" style="8" customWidth="1"/>
    <col min="1553" max="1553" width="7.75" style="8" customWidth="1"/>
    <col min="1554" max="1792" width="9" style="8"/>
    <col min="1793" max="1793" width="18" style="8" customWidth="1"/>
    <col min="1794" max="1794" width="8.25" style="8" customWidth="1"/>
    <col min="1795" max="1795" width="5" style="8" customWidth="1"/>
    <col min="1796" max="1796" width="4.75" style="8" customWidth="1"/>
    <col min="1797" max="1797" width="11.75" style="8" customWidth="1"/>
    <col min="1798" max="1799" width="6" style="8" customWidth="1"/>
    <col min="1800" max="1800" width="7.62962962962963" style="8" customWidth="1"/>
    <col min="1801" max="1801" width="8.5" style="8" customWidth="1"/>
    <col min="1802" max="1802" width="6" style="8" customWidth="1"/>
    <col min="1803" max="1803" width="6.12962962962963" style="8" customWidth="1"/>
    <col min="1804" max="1804" width="23.5" style="8" customWidth="1"/>
    <col min="1805" max="1805" width="10.5" style="8" customWidth="1"/>
    <col min="1806" max="1806" width="23.1296296296296" style="8" customWidth="1"/>
    <col min="1807" max="1807" width="21" style="8" customWidth="1"/>
    <col min="1808" max="1808" width="9.75" style="8" customWidth="1"/>
    <col min="1809" max="1809" width="7.75" style="8" customWidth="1"/>
    <col min="1810" max="2048" width="9" style="8"/>
    <col min="2049" max="2049" width="18" style="8" customWidth="1"/>
    <col min="2050" max="2050" width="8.25" style="8" customWidth="1"/>
    <col min="2051" max="2051" width="5" style="8" customWidth="1"/>
    <col min="2052" max="2052" width="4.75" style="8" customWidth="1"/>
    <col min="2053" max="2053" width="11.75" style="8" customWidth="1"/>
    <col min="2054" max="2055" width="6" style="8" customWidth="1"/>
    <col min="2056" max="2056" width="7.62962962962963" style="8" customWidth="1"/>
    <col min="2057" max="2057" width="8.5" style="8" customWidth="1"/>
    <col min="2058" max="2058" width="6" style="8" customWidth="1"/>
    <col min="2059" max="2059" width="6.12962962962963" style="8" customWidth="1"/>
    <col min="2060" max="2060" width="23.5" style="8" customWidth="1"/>
    <col min="2061" max="2061" width="10.5" style="8" customWidth="1"/>
    <col min="2062" max="2062" width="23.1296296296296" style="8" customWidth="1"/>
    <col min="2063" max="2063" width="21" style="8" customWidth="1"/>
    <col min="2064" max="2064" width="9.75" style="8" customWidth="1"/>
    <col min="2065" max="2065" width="7.75" style="8" customWidth="1"/>
    <col min="2066" max="2304" width="9" style="8"/>
    <col min="2305" max="2305" width="18" style="8" customWidth="1"/>
    <col min="2306" max="2306" width="8.25" style="8" customWidth="1"/>
    <col min="2307" max="2307" width="5" style="8" customWidth="1"/>
    <col min="2308" max="2308" width="4.75" style="8" customWidth="1"/>
    <col min="2309" max="2309" width="11.75" style="8" customWidth="1"/>
    <col min="2310" max="2311" width="6" style="8" customWidth="1"/>
    <col min="2312" max="2312" width="7.62962962962963" style="8" customWidth="1"/>
    <col min="2313" max="2313" width="8.5" style="8" customWidth="1"/>
    <col min="2314" max="2314" width="6" style="8" customWidth="1"/>
    <col min="2315" max="2315" width="6.12962962962963" style="8" customWidth="1"/>
    <col min="2316" max="2316" width="23.5" style="8" customWidth="1"/>
    <col min="2317" max="2317" width="10.5" style="8" customWidth="1"/>
    <col min="2318" max="2318" width="23.1296296296296" style="8" customWidth="1"/>
    <col min="2319" max="2319" width="21" style="8" customWidth="1"/>
    <col min="2320" max="2320" width="9.75" style="8" customWidth="1"/>
    <col min="2321" max="2321" width="7.75" style="8" customWidth="1"/>
    <col min="2322" max="2560" width="9" style="8"/>
    <col min="2561" max="2561" width="18" style="8" customWidth="1"/>
    <col min="2562" max="2562" width="8.25" style="8" customWidth="1"/>
    <col min="2563" max="2563" width="5" style="8" customWidth="1"/>
    <col min="2564" max="2564" width="4.75" style="8" customWidth="1"/>
    <col min="2565" max="2565" width="11.75" style="8" customWidth="1"/>
    <col min="2566" max="2567" width="6" style="8" customWidth="1"/>
    <col min="2568" max="2568" width="7.62962962962963" style="8" customWidth="1"/>
    <col min="2569" max="2569" width="8.5" style="8" customWidth="1"/>
    <col min="2570" max="2570" width="6" style="8" customWidth="1"/>
    <col min="2571" max="2571" width="6.12962962962963" style="8" customWidth="1"/>
    <col min="2572" max="2572" width="23.5" style="8" customWidth="1"/>
    <col min="2573" max="2573" width="10.5" style="8" customWidth="1"/>
    <col min="2574" max="2574" width="23.1296296296296" style="8" customWidth="1"/>
    <col min="2575" max="2575" width="21" style="8" customWidth="1"/>
    <col min="2576" max="2576" width="9.75" style="8" customWidth="1"/>
    <col min="2577" max="2577" width="7.75" style="8" customWidth="1"/>
    <col min="2578" max="2816" width="9" style="8"/>
    <col min="2817" max="2817" width="18" style="8" customWidth="1"/>
    <col min="2818" max="2818" width="8.25" style="8" customWidth="1"/>
    <col min="2819" max="2819" width="5" style="8" customWidth="1"/>
    <col min="2820" max="2820" width="4.75" style="8" customWidth="1"/>
    <col min="2821" max="2821" width="11.75" style="8" customWidth="1"/>
    <col min="2822" max="2823" width="6" style="8" customWidth="1"/>
    <col min="2824" max="2824" width="7.62962962962963" style="8" customWidth="1"/>
    <col min="2825" max="2825" width="8.5" style="8" customWidth="1"/>
    <col min="2826" max="2826" width="6" style="8" customWidth="1"/>
    <col min="2827" max="2827" width="6.12962962962963" style="8" customWidth="1"/>
    <col min="2828" max="2828" width="23.5" style="8" customWidth="1"/>
    <col min="2829" max="2829" width="10.5" style="8" customWidth="1"/>
    <col min="2830" max="2830" width="23.1296296296296" style="8" customWidth="1"/>
    <col min="2831" max="2831" width="21" style="8" customWidth="1"/>
    <col min="2832" max="2832" width="9.75" style="8" customWidth="1"/>
    <col min="2833" max="2833" width="7.75" style="8" customWidth="1"/>
    <col min="2834" max="3072" width="9" style="8"/>
    <col min="3073" max="3073" width="18" style="8" customWidth="1"/>
    <col min="3074" max="3074" width="8.25" style="8" customWidth="1"/>
    <col min="3075" max="3075" width="5" style="8" customWidth="1"/>
    <col min="3076" max="3076" width="4.75" style="8" customWidth="1"/>
    <col min="3077" max="3077" width="11.75" style="8" customWidth="1"/>
    <col min="3078" max="3079" width="6" style="8" customWidth="1"/>
    <col min="3080" max="3080" width="7.62962962962963" style="8" customWidth="1"/>
    <col min="3081" max="3081" width="8.5" style="8" customWidth="1"/>
    <col min="3082" max="3082" width="6" style="8" customWidth="1"/>
    <col min="3083" max="3083" width="6.12962962962963" style="8" customWidth="1"/>
    <col min="3084" max="3084" width="23.5" style="8" customWidth="1"/>
    <col min="3085" max="3085" width="10.5" style="8" customWidth="1"/>
    <col min="3086" max="3086" width="23.1296296296296" style="8" customWidth="1"/>
    <col min="3087" max="3087" width="21" style="8" customWidth="1"/>
    <col min="3088" max="3088" width="9.75" style="8" customWidth="1"/>
    <col min="3089" max="3089" width="7.75" style="8" customWidth="1"/>
    <col min="3090" max="3328" width="9" style="8"/>
    <col min="3329" max="3329" width="18" style="8" customWidth="1"/>
    <col min="3330" max="3330" width="8.25" style="8" customWidth="1"/>
    <col min="3331" max="3331" width="5" style="8" customWidth="1"/>
    <col min="3332" max="3332" width="4.75" style="8" customWidth="1"/>
    <col min="3333" max="3333" width="11.75" style="8" customWidth="1"/>
    <col min="3334" max="3335" width="6" style="8" customWidth="1"/>
    <col min="3336" max="3336" width="7.62962962962963" style="8" customWidth="1"/>
    <col min="3337" max="3337" width="8.5" style="8" customWidth="1"/>
    <col min="3338" max="3338" width="6" style="8" customWidth="1"/>
    <col min="3339" max="3339" width="6.12962962962963" style="8" customWidth="1"/>
    <col min="3340" max="3340" width="23.5" style="8" customWidth="1"/>
    <col min="3341" max="3341" width="10.5" style="8" customWidth="1"/>
    <col min="3342" max="3342" width="23.1296296296296" style="8" customWidth="1"/>
    <col min="3343" max="3343" width="21" style="8" customWidth="1"/>
    <col min="3344" max="3344" width="9.75" style="8" customWidth="1"/>
    <col min="3345" max="3345" width="7.75" style="8" customWidth="1"/>
    <col min="3346" max="3584" width="9" style="8"/>
    <col min="3585" max="3585" width="18" style="8" customWidth="1"/>
    <col min="3586" max="3586" width="8.25" style="8" customWidth="1"/>
    <col min="3587" max="3587" width="5" style="8" customWidth="1"/>
    <col min="3588" max="3588" width="4.75" style="8" customWidth="1"/>
    <col min="3589" max="3589" width="11.75" style="8" customWidth="1"/>
    <col min="3590" max="3591" width="6" style="8" customWidth="1"/>
    <col min="3592" max="3592" width="7.62962962962963" style="8" customWidth="1"/>
    <col min="3593" max="3593" width="8.5" style="8" customWidth="1"/>
    <col min="3594" max="3594" width="6" style="8" customWidth="1"/>
    <col min="3595" max="3595" width="6.12962962962963" style="8" customWidth="1"/>
    <col min="3596" max="3596" width="23.5" style="8" customWidth="1"/>
    <col min="3597" max="3597" width="10.5" style="8" customWidth="1"/>
    <col min="3598" max="3598" width="23.1296296296296" style="8" customWidth="1"/>
    <col min="3599" max="3599" width="21" style="8" customWidth="1"/>
    <col min="3600" max="3600" width="9.75" style="8" customWidth="1"/>
    <col min="3601" max="3601" width="7.75" style="8" customWidth="1"/>
    <col min="3602" max="3840" width="9" style="8"/>
    <col min="3841" max="3841" width="18" style="8" customWidth="1"/>
    <col min="3842" max="3842" width="8.25" style="8" customWidth="1"/>
    <col min="3843" max="3843" width="5" style="8" customWidth="1"/>
    <col min="3844" max="3844" width="4.75" style="8" customWidth="1"/>
    <col min="3845" max="3845" width="11.75" style="8" customWidth="1"/>
    <col min="3846" max="3847" width="6" style="8" customWidth="1"/>
    <col min="3848" max="3848" width="7.62962962962963" style="8" customWidth="1"/>
    <col min="3849" max="3849" width="8.5" style="8" customWidth="1"/>
    <col min="3850" max="3850" width="6" style="8" customWidth="1"/>
    <col min="3851" max="3851" width="6.12962962962963" style="8" customWidth="1"/>
    <col min="3852" max="3852" width="23.5" style="8" customWidth="1"/>
    <col min="3853" max="3853" width="10.5" style="8" customWidth="1"/>
    <col min="3854" max="3854" width="23.1296296296296" style="8" customWidth="1"/>
    <col min="3855" max="3855" width="21" style="8" customWidth="1"/>
    <col min="3856" max="3856" width="9.75" style="8" customWidth="1"/>
    <col min="3857" max="3857" width="7.75" style="8" customWidth="1"/>
    <col min="3858" max="4096" width="9" style="8"/>
    <col min="4097" max="4097" width="18" style="8" customWidth="1"/>
    <col min="4098" max="4098" width="8.25" style="8" customWidth="1"/>
    <col min="4099" max="4099" width="5" style="8" customWidth="1"/>
    <col min="4100" max="4100" width="4.75" style="8" customWidth="1"/>
    <col min="4101" max="4101" width="11.75" style="8" customWidth="1"/>
    <col min="4102" max="4103" width="6" style="8" customWidth="1"/>
    <col min="4104" max="4104" width="7.62962962962963" style="8" customWidth="1"/>
    <col min="4105" max="4105" width="8.5" style="8" customWidth="1"/>
    <col min="4106" max="4106" width="6" style="8" customWidth="1"/>
    <col min="4107" max="4107" width="6.12962962962963" style="8" customWidth="1"/>
    <col min="4108" max="4108" width="23.5" style="8" customWidth="1"/>
    <col min="4109" max="4109" width="10.5" style="8" customWidth="1"/>
    <col min="4110" max="4110" width="23.1296296296296" style="8" customWidth="1"/>
    <col min="4111" max="4111" width="21" style="8" customWidth="1"/>
    <col min="4112" max="4112" width="9.75" style="8" customWidth="1"/>
    <col min="4113" max="4113" width="7.75" style="8" customWidth="1"/>
    <col min="4114" max="4352" width="9" style="8"/>
    <col min="4353" max="4353" width="18" style="8" customWidth="1"/>
    <col min="4354" max="4354" width="8.25" style="8" customWidth="1"/>
    <col min="4355" max="4355" width="5" style="8" customWidth="1"/>
    <col min="4356" max="4356" width="4.75" style="8" customWidth="1"/>
    <col min="4357" max="4357" width="11.75" style="8" customWidth="1"/>
    <col min="4358" max="4359" width="6" style="8" customWidth="1"/>
    <col min="4360" max="4360" width="7.62962962962963" style="8" customWidth="1"/>
    <col min="4361" max="4361" width="8.5" style="8" customWidth="1"/>
    <col min="4362" max="4362" width="6" style="8" customWidth="1"/>
    <col min="4363" max="4363" width="6.12962962962963" style="8" customWidth="1"/>
    <col min="4364" max="4364" width="23.5" style="8" customWidth="1"/>
    <col min="4365" max="4365" width="10.5" style="8" customWidth="1"/>
    <col min="4366" max="4366" width="23.1296296296296" style="8" customWidth="1"/>
    <col min="4367" max="4367" width="21" style="8" customWidth="1"/>
    <col min="4368" max="4368" width="9.75" style="8" customWidth="1"/>
    <col min="4369" max="4369" width="7.75" style="8" customWidth="1"/>
    <col min="4370" max="4608" width="9" style="8"/>
    <col min="4609" max="4609" width="18" style="8" customWidth="1"/>
    <col min="4610" max="4610" width="8.25" style="8" customWidth="1"/>
    <col min="4611" max="4611" width="5" style="8" customWidth="1"/>
    <col min="4612" max="4612" width="4.75" style="8" customWidth="1"/>
    <col min="4613" max="4613" width="11.75" style="8" customWidth="1"/>
    <col min="4614" max="4615" width="6" style="8" customWidth="1"/>
    <col min="4616" max="4616" width="7.62962962962963" style="8" customWidth="1"/>
    <col min="4617" max="4617" width="8.5" style="8" customWidth="1"/>
    <col min="4618" max="4618" width="6" style="8" customWidth="1"/>
    <col min="4619" max="4619" width="6.12962962962963" style="8" customWidth="1"/>
    <col min="4620" max="4620" width="23.5" style="8" customWidth="1"/>
    <col min="4621" max="4621" width="10.5" style="8" customWidth="1"/>
    <col min="4622" max="4622" width="23.1296296296296" style="8" customWidth="1"/>
    <col min="4623" max="4623" width="21" style="8" customWidth="1"/>
    <col min="4624" max="4624" width="9.75" style="8" customWidth="1"/>
    <col min="4625" max="4625" width="7.75" style="8" customWidth="1"/>
    <col min="4626" max="4864" width="9" style="8"/>
    <col min="4865" max="4865" width="18" style="8" customWidth="1"/>
    <col min="4866" max="4866" width="8.25" style="8" customWidth="1"/>
    <col min="4867" max="4867" width="5" style="8" customWidth="1"/>
    <col min="4868" max="4868" width="4.75" style="8" customWidth="1"/>
    <col min="4869" max="4869" width="11.75" style="8" customWidth="1"/>
    <col min="4870" max="4871" width="6" style="8" customWidth="1"/>
    <col min="4872" max="4872" width="7.62962962962963" style="8" customWidth="1"/>
    <col min="4873" max="4873" width="8.5" style="8" customWidth="1"/>
    <col min="4874" max="4874" width="6" style="8" customWidth="1"/>
    <col min="4875" max="4875" width="6.12962962962963" style="8" customWidth="1"/>
    <col min="4876" max="4876" width="23.5" style="8" customWidth="1"/>
    <col min="4877" max="4877" width="10.5" style="8" customWidth="1"/>
    <col min="4878" max="4878" width="23.1296296296296" style="8" customWidth="1"/>
    <col min="4879" max="4879" width="21" style="8" customWidth="1"/>
    <col min="4880" max="4880" width="9.75" style="8" customWidth="1"/>
    <col min="4881" max="4881" width="7.75" style="8" customWidth="1"/>
    <col min="4882" max="5120" width="9" style="8"/>
    <col min="5121" max="5121" width="18" style="8" customWidth="1"/>
    <col min="5122" max="5122" width="8.25" style="8" customWidth="1"/>
    <col min="5123" max="5123" width="5" style="8" customWidth="1"/>
    <col min="5124" max="5124" width="4.75" style="8" customWidth="1"/>
    <col min="5125" max="5125" width="11.75" style="8" customWidth="1"/>
    <col min="5126" max="5127" width="6" style="8" customWidth="1"/>
    <col min="5128" max="5128" width="7.62962962962963" style="8" customWidth="1"/>
    <col min="5129" max="5129" width="8.5" style="8" customWidth="1"/>
    <col min="5130" max="5130" width="6" style="8" customWidth="1"/>
    <col min="5131" max="5131" width="6.12962962962963" style="8" customWidth="1"/>
    <col min="5132" max="5132" width="23.5" style="8" customWidth="1"/>
    <col min="5133" max="5133" width="10.5" style="8" customWidth="1"/>
    <col min="5134" max="5134" width="23.1296296296296" style="8" customWidth="1"/>
    <col min="5135" max="5135" width="21" style="8" customWidth="1"/>
    <col min="5136" max="5136" width="9.75" style="8" customWidth="1"/>
    <col min="5137" max="5137" width="7.75" style="8" customWidth="1"/>
    <col min="5138" max="5376" width="9" style="8"/>
    <col min="5377" max="5377" width="18" style="8" customWidth="1"/>
    <col min="5378" max="5378" width="8.25" style="8" customWidth="1"/>
    <col min="5379" max="5379" width="5" style="8" customWidth="1"/>
    <col min="5380" max="5380" width="4.75" style="8" customWidth="1"/>
    <col min="5381" max="5381" width="11.75" style="8" customWidth="1"/>
    <col min="5382" max="5383" width="6" style="8" customWidth="1"/>
    <col min="5384" max="5384" width="7.62962962962963" style="8" customWidth="1"/>
    <col min="5385" max="5385" width="8.5" style="8" customWidth="1"/>
    <col min="5386" max="5386" width="6" style="8" customWidth="1"/>
    <col min="5387" max="5387" width="6.12962962962963" style="8" customWidth="1"/>
    <col min="5388" max="5388" width="23.5" style="8" customWidth="1"/>
    <col min="5389" max="5389" width="10.5" style="8" customWidth="1"/>
    <col min="5390" max="5390" width="23.1296296296296" style="8" customWidth="1"/>
    <col min="5391" max="5391" width="21" style="8" customWidth="1"/>
    <col min="5392" max="5392" width="9.75" style="8" customWidth="1"/>
    <col min="5393" max="5393" width="7.75" style="8" customWidth="1"/>
    <col min="5394" max="5632" width="9" style="8"/>
    <col min="5633" max="5633" width="18" style="8" customWidth="1"/>
    <col min="5634" max="5634" width="8.25" style="8" customWidth="1"/>
    <col min="5635" max="5635" width="5" style="8" customWidth="1"/>
    <col min="5636" max="5636" width="4.75" style="8" customWidth="1"/>
    <col min="5637" max="5637" width="11.75" style="8" customWidth="1"/>
    <col min="5638" max="5639" width="6" style="8" customWidth="1"/>
    <col min="5640" max="5640" width="7.62962962962963" style="8" customWidth="1"/>
    <col min="5641" max="5641" width="8.5" style="8" customWidth="1"/>
    <col min="5642" max="5642" width="6" style="8" customWidth="1"/>
    <col min="5643" max="5643" width="6.12962962962963" style="8" customWidth="1"/>
    <col min="5644" max="5644" width="23.5" style="8" customWidth="1"/>
    <col min="5645" max="5645" width="10.5" style="8" customWidth="1"/>
    <col min="5646" max="5646" width="23.1296296296296" style="8" customWidth="1"/>
    <col min="5647" max="5647" width="21" style="8" customWidth="1"/>
    <col min="5648" max="5648" width="9.75" style="8" customWidth="1"/>
    <col min="5649" max="5649" width="7.75" style="8" customWidth="1"/>
    <col min="5650" max="5888" width="9" style="8"/>
    <col min="5889" max="5889" width="18" style="8" customWidth="1"/>
    <col min="5890" max="5890" width="8.25" style="8" customWidth="1"/>
    <col min="5891" max="5891" width="5" style="8" customWidth="1"/>
    <col min="5892" max="5892" width="4.75" style="8" customWidth="1"/>
    <col min="5893" max="5893" width="11.75" style="8" customWidth="1"/>
    <col min="5894" max="5895" width="6" style="8" customWidth="1"/>
    <col min="5896" max="5896" width="7.62962962962963" style="8" customWidth="1"/>
    <col min="5897" max="5897" width="8.5" style="8" customWidth="1"/>
    <col min="5898" max="5898" width="6" style="8" customWidth="1"/>
    <col min="5899" max="5899" width="6.12962962962963" style="8" customWidth="1"/>
    <col min="5900" max="5900" width="23.5" style="8" customWidth="1"/>
    <col min="5901" max="5901" width="10.5" style="8" customWidth="1"/>
    <col min="5902" max="5902" width="23.1296296296296" style="8" customWidth="1"/>
    <col min="5903" max="5903" width="21" style="8" customWidth="1"/>
    <col min="5904" max="5904" width="9.75" style="8" customWidth="1"/>
    <col min="5905" max="5905" width="7.75" style="8" customWidth="1"/>
    <col min="5906" max="6144" width="9" style="8"/>
    <col min="6145" max="6145" width="18" style="8" customWidth="1"/>
    <col min="6146" max="6146" width="8.25" style="8" customWidth="1"/>
    <col min="6147" max="6147" width="5" style="8" customWidth="1"/>
    <col min="6148" max="6148" width="4.75" style="8" customWidth="1"/>
    <col min="6149" max="6149" width="11.75" style="8" customWidth="1"/>
    <col min="6150" max="6151" width="6" style="8" customWidth="1"/>
    <col min="6152" max="6152" width="7.62962962962963" style="8" customWidth="1"/>
    <col min="6153" max="6153" width="8.5" style="8" customWidth="1"/>
    <col min="6154" max="6154" width="6" style="8" customWidth="1"/>
    <col min="6155" max="6155" width="6.12962962962963" style="8" customWidth="1"/>
    <col min="6156" max="6156" width="23.5" style="8" customWidth="1"/>
    <col min="6157" max="6157" width="10.5" style="8" customWidth="1"/>
    <col min="6158" max="6158" width="23.1296296296296" style="8" customWidth="1"/>
    <col min="6159" max="6159" width="21" style="8" customWidth="1"/>
    <col min="6160" max="6160" width="9.75" style="8" customWidth="1"/>
    <col min="6161" max="6161" width="7.75" style="8" customWidth="1"/>
    <col min="6162" max="6400" width="9" style="8"/>
    <col min="6401" max="6401" width="18" style="8" customWidth="1"/>
    <col min="6402" max="6402" width="8.25" style="8" customWidth="1"/>
    <col min="6403" max="6403" width="5" style="8" customWidth="1"/>
    <col min="6404" max="6404" width="4.75" style="8" customWidth="1"/>
    <col min="6405" max="6405" width="11.75" style="8" customWidth="1"/>
    <col min="6406" max="6407" width="6" style="8" customWidth="1"/>
    <col min="6408" max="6408" width="7.62962962962963" style="8" customWidth="1"/>
    <col min="6409" max="6409" width="8.5" style="8" customWidth="1"/>
    <col min="6410" max="6410" width="6" style="8" customWidth="1"/>
    <col min="6411" max="6411" width="6.12962962962963" style="8" customWidth="1"/>
    <col min="6412" max="6412" width="23.5" style="8" customWidth="1"/>
    <col min="6413" max="6413" width="10.5" style="8" customWidth="1"/>
    <col min="6414" max="6414" width="23.1296296296296" style="8" customWidth="1"/>
    <col min="6415" max="6415" width="21" style="8" customWidth="1"/>
    <col min="6416" max="6416" width="9.75" style="8" customWidth="1"/>
    <col min="6417" max="6417" width="7.75" style="8" customWidth="1"/>
    <col min="6418" max="6656" width="9" style="8"/>
    <col min="6657" max="6657" width="18" style="8" customWidth="1"/>
    <col min="6658" max="6658" width="8.25" style="8" customWidth="1"/>
    <col min="6659" max="6659" width="5" style="8" customWidth="1"/>
    <col min="6660" max="6660" width="4.75" style="8" customWidth="1"/>
    <col min="6661" max="6661" width="11.75" style="8" customWidth="1"/>
    <col min="6662" max="6663" width="6" style="8" customWidth="1"/>
    <col min="6664" max="6664" width="7.62962962962963" style="8" customWidth="1"/>
    <col min="6665" max="6665" width="8.5" style="8" customWidth="1"/>
    <col min="6666" max="6666" width="6" style="8" customWidth="1"/>
    <col min="6667" max="6667" width="6.12962962962963" style="8" customWidth="1"/>
    <col min="6668" max="6668" width="23.5" style="8" customWidth="1"/>
    <col min="6669" max="6669" width="10.5" style="8" customWidth="1"/>
    <col min="6670" max="6670" width="23.1296296296296" style="8" customWidth="1"/>
    <col min="6671" max="6671" width="21" style="8" customWidth="1"/>
    <col min="6672" max="6672" width="9.75" style="8" customWidth="1"/>
    <col min="6673" max="6673" width="7.75" style="8" customWidth="1"/>
    <col min="6674" max="6912" width="9" style="8"/>
    <col min="6913" max="6913" width="18" style="8" customWidth="1"/>
    <col min="6914" max="6914" width="8.25" style="8" customWidth="1"/>
    <col min="6915" max="6915" width="5" style="8" customWidth="1"/>
    <col min="6916" max="6916" width="4.75" style="8" customWidth="1"/>
    <col min="6917" max="6917" width="11.75" style="8" customWidth="1"/>
    <col min="6918" max="6919" width="6" style="8" customWidth="1"/>
    <col min="6920" max="6920" width="7.62962962962963" style="8" customWidth="1"/>
    <col min="6921" max="6921" width="8.5" style="8" customWidth="1"/>
    <col min="6922" max="6922" width="6" style="8" customWidth="1"/>
    <col min="6923" max="6923" width="6.12962962962963" style="8" customWidth="1"/>
    <col min="6924" max="6924" width="23.5" style="8" customWidth="1"/>
    <col min="6925" max="6925" width="10.5" style="8" customWidth="1"/>
    <col min="6926" max="6926" width="23.1296296296296" style="8" customWidth="1"/>
    <col min="6927" max="6927" width="21" style="8" customWidth="1"/>
    <col min="6928" max="6928" width="9.75" style="8" customWidth="1"/>
    <col min="6929" max="6929" width="7.75" style="8" customWidth="1"/>
    <col min="6930" max="7168" width="9" style="8"/>
    <col min="7169" max="7169" width="18" style="8" customWidth="1"/>
    <col min="7170" max="7170" width="8.25" style="8" customWidth="1"/>
    <col min="7171" max="7171" width="5" style="8" customWidth="1"/>
    <col min="7172" max="7172" width="4.75" style="8" customWidth="1"/>
    <col min="7173" max="7173" width="11.75" style="8" customWidth="1"/>
    <col min="7174" max="7175" width="6" style="8" customWidth="1"/>
    <col min="7176" max="7176" width="7.62962962962963" style="8" customWidth="1"/>
    <col min="7177" max="7177" width="8.5" style="8" customWidth="1"/>
    <col min="7178" max="7178" width="6" style="8" customWidth="1"/>
    <col min="7179" max="7179" width="6.12962962962963" style="8" customWidth="1"/>
    <col min="7180" max="7180" width="23.5" style="8" customWidth="1"/>
    <col min="7181" max="7181" width="10.5" style="8" customWidth="1"/>
    <col min="7182" max="7182" width="23.1296296296296" style="8" customWidth="1"/>
    <col min="7183" max="7183" width="21" style="8" customWidth="1"/>
    <col min="7184" max="7184" width="9.75" style="8" customWidth="1"/>
    <col min="7185" max="7185" width="7.75" style="8" customWidth="1"/>
    <col min="7186" max="7424" width="9" style="8"/>
    <col min="7425" max="7425" width="18" style="8" customWidth="1"/>
    <col min="7426" max="7426" width="8.25" style="8" customWidth="1"/>
    <col min="7427" max="7427" width="5" style="8" customWidth="1"/>
    <col min="7428" max="7428" width="4.75" style="8" customWidth="1"/>
    <col min="7429" max="7429" width="11.75" style="8" customWidth="1"/>
    <col min="7430" max="7431" width="6" style="8" customWidth="1"/>
    <col min="7432" max="7432" width="7.62962962962963" style="8" customWidth="1"/>
    <col min="7433" max="7433" width="8.5" style="8" customWidth="1"/>
    <col min="7434" max="7434" width="6" style="8" customWidth="1"/>
    <col min="7435" max="7435" width="6.12962962962963" style="8" customWidth="1"/>
    <col min="7436" max="7436" width="23.5" style="8" customWidth="1"/>
    <col min="7437" max="7437" width="10.5" style="8" customWidth="1"/>
    <col min="7438" max="7438" width="23.1296296296296" style="8" customWidth="1"/>
    <col min="7439" max="7439" width="21" style="8" customWidth="1"/>
    <col min="7440" max="7440" width="9.75" style="8" customWidth="1"/>
    <col min="7441" max="7441" width="7.75" style="8" customWidth="1"/>
    <col min="7442" max="7680" width="9" style="8"/>
    <col min="7681" max="7681" width="18" style="8" customWidth="1"/>
    <col min="7682" max="7682" width="8.25" style="8" customWidth="1"/>
    <col min="7683" max="7683" width="5" style="8" customWidth="1"/>
    <col min="7684" max="7684" width="4.75" style="8" customWidth="1"/>
    <col min="7685" max="7685" width="11.75" style="8" customWidth="1"/>
    <col min="7686" max="7687" width="6" style="8" customWidth="1"/>
    <col min="7688" max="7688" width="7.62962962962963" style="8" customWidth="1"/>
    <col min="7689" max="7689" width="8.5" style="8" customWidth="1"/>
    <col min="7690" max="7690" width="6" style="8" customWidth="1"/>
    <col min="7691" max="7691" width="6.12962962962963" style="8" customWidth="1"/>
    <col min="7692" max="7692" width="23.5" style="8" customWidth="1"/>
    <col min="7693" max="7693" width="10.5" style="8" customWidth="1"/>
    <col min="7694" max="7694" width="23.1296296296296" style="8" customWidth="1"/>
    <col min="7695" max="7695" width="21" style="8" customWidth="1"/>
    <col min="7696" max="7696" width="9.75" style="8" customWidth="1"/>
    <col min="7697" max="7697" width="7.75" style="8" customWidth="1"/>
    <col min="7698" max="7936" width="9" style="8"/>
    <col min="7937" max="7937" width="18" style="8" customWidth="1"/>
    <col min="7938" max="7938" width="8.25" style="8" customWidth="1"/>
    <col min="7939" max="7939" width="5" style="8" customWidth="1"/>
    <col min="7940" max="7940" width="4.75" style="8" customWidth="1"/>
    <col min="7941" max="7941" width="11.75" style="8" customWidth="1"/>
    <col min="7942" max="7943" width="6" style="8" customWidth="1"/>
    <col min="7944" max="7944" width="7.62962962962963" style="8" customWidth="1"/>
    <col min="7945" max="7945" width="8.5" style="8" customWidth="1"/>
    <col min="7946" max="7946" width="6" style="8" customWidth="1"/>
    <col min="7947" max="7947" width="6.12962962962963" style="8" customWidth="1"/>
    <col min="7948" max="7948" width="23.5" style="8" customWidth="1"/>
    <col min="7949" max="7949" width="10.5" style="8" customWidth="1"/>
    <col min="7950" max="7950" width="23.1296296296296" style="8" customWidth="1"/>
    <col min="7951" max="7951" width="21" style="8" customWidth="1"/>
    <col min="7952" max="7952" width="9.75" style="8" customWidth="1"/>
    <col min="7953" max="7953" width="7.75" style="8" customWidth="1"/>
    <col min="7954" max="8192" width="9" style="8"/>
    <col min="8193" max="8193" width="18" style="8" customWidth="1"/>
    <col min="8194" max="8194" width="8.25" style="8" customWidth="1"/>
    <col min="8195" max="8195" width="5" style="8" customWidth="1"/>
    <col min="8196" max="8196" width="4.75" style="8" customWidth="1"/>
    <col min="8197" max="8197" width="11.75" style="8" customWidth="1"/>
    <col min="8198" max="8199" width="6" style="8" customWidth="1"/>
    <col min="8200" max="8200" width="7.62962962962963" style="8" customWidth="1"/>
    <col min="8201" max="8201" width="8.5" style="8" customWidth="1"/>
    <col min="8202" max="8202" width="6" style="8" customWidth="1"/>
    <col min="8203" max="8203" width="6.12962962962963" style="8" customWidth="1"/>
    <col min="8204" max="8204" width="23.5" style="8" customWidth="1"/>
    <col min="8205" max="8205" width="10.5" style="8" customWidth="1"/>
    <col min="8206" max="8206" width="23.1296296296296" style="8" customWidth="1"/>
    <col min="8207" max="8207" width="21" style="8" customWidth="1"/>
    <col min="8208" max="8208" width="9.75" style="8" customWidth="1"/>
    <col min="8209" max="8209" width="7.75" style="8" customWidth="1"/>
    <col min="8210" max="8448" width="9" style="8"/>
    <col min="8449" max="8449" width="18" style="8" customWidth="1"/>
    <col min="8450" max="8450" width="8.25" style="8" customWidth="1"/>
    <col min="8451" max="8451" width="5" style="8" customWidth="1"/>
    <col min="8452" max="8452" width="4.75" style="8" customWidth="1"/>
    <col min="8453" max="8453" width="11.75" style="8" customWidth="1"/>
    <col min="8454" max="8455" width="6" style="8" customWidth="1"/>
    <col min="8456" max="8456" width="7.62962962962963" style="8" customWidth="1"/>
    <col min="8457" max="8457" width="8.5" style="8" customWidth="1"/>
    <col min="8458" max="8458" width="6" style="8" customWidth="1"/>
    <col min="8459" max="8459" width="6.12962962962963" style="8" customWidth="1"/>
    <col min="8460" max="8460" width="23.5" style="8" customWidth="1"/>
    <col min="8461" max="8461" width="10.5" style="8" customWidth="1"/>
    <col min="8462" max="8462" width="23.1296296296296" style="8" customWidth="1"/>
    <col min="8463" max="8463" width="21" style="8" customWidth="1"/>
    <col min="8464" max="8464" width="9.75" style="8" customWidth="1"/>
    <col min="8465" max="8465" width="7.75" style="8" customWidth="1"/>
    <col min="8466" max="8704" width="9" style="8"/>
    <col min="8705" max="8705" width="18" style="8" customWidth="1"/>
    <col min="8706" max="8706" width="8.25" style="8" customWidth="1"/>
    <col min="8707" max="8707" width="5" style="8" customWidth="1"/>
    <col min="8708" max="8708" width="4.75" style="8" customWidth="1"/>
    <col min="8709" max="8709" width="11.75" style="8" customWidth="1"/>
    <col min="8710" max="8711" width="6" style="8" customWidth="1"/>
    <col min="8712" max="8712" width="7.62962962962963" style="8" customWidth="1"/>
    <col min="8713" max="8713" width="8.5" style="8" customWidth="1"/>
    <col min="8714" max="8714" width="6" style="8" customWidth="1"/>
    <col min="8715" max="8715" width="6.12962962962963" style="8" customWidth="1"/>
    <col min="8716" max="8716" width="23.5" style="8" customWidth="1"/>
    <col min="8717" max="8717" width="10.5" style="8" customWidth="1"/>
    <col min="8718" max="8718" width="23.1296296296296" style="8" customWidth="1"/>
    <col min="8719" max="8719" width="21" style="8" customWidth="1"/>
    <col min="8720" max="8720" width="9.75" style="8" customWidth="1"/>
    <col min="8721" max="8721" width="7.75" style="8" customWidth="1"/>
    <col min="8722" max="8960" width="9" style="8"/>
    <col min="8961" max="8961" width="18" style="8" customWidth="1"/>
    <col min="8962" max="8962" width="8.25" style="8" customWidth="1"/>
    <col min="8963" max="8963" width="5" style="8" customWidth="1"/>
    <col min="8964" max="8964" width="4.75" style="8" customWidth="1"/>
    <col min="8965" max="8965" width="11.75" style="8" customWidth="1"/>
    <col min="8966" max="8967" width="6" style="8" customWidth="1"/>
    <col min="8968" max="8968" width="7.62962962962963" style="8" customWidth="1"/>
    <col min="8969" max="8969" width="8.5" style="8" customWidth="1"/>
    <col min="8970" max="8970" width="6" style="8" customWidth="1"/>
    <col min="8971" max="8971" width="6.12962962962963" style="8" customWidth="1"/>
    <col min="8972" max="8972" width="23.5" style="8" customWidth="1"/>
    <col min="8973" max="8973" width="10.5" style="8" customWidth="1"/>
    <col min="8974" max="8974" width="23.1296296296296" style="8" customWidth="1"/>
    <col min="8975" max="8975" width="21" style="8" customWidth="1"/>
    <col min="8976" max="8976" width="9.75" style="8" customWidth="1"/>
    <col min="8977" max="8977" width="7.75" style="8" customWidth="1"/>
    <col min="8978" max="9216" width="9" style="8"/>
    <col min="9217" max="9217" width="18" style="8" customWidth="1"/>
    <col min="9218" max="9218" width="8.25" style="8" customWidth="1"/>
    <col min="9219" max="9219" width="5" style="8" customWidth="1"/>
    <col min="9220" max="9220" width="4.75" style="8" customWidth="1"/>
    <col min="9221" max="9221" width="11.75" style="8" customWidth="1"/>
    <col min="9222" max="9223" width="6" style="8" customWidth="1"/>
    <col min="9224" max="9224" width="7.62962962962963" style="8" customWidth="1"/>
    <col min="9225" max="9225" width="8.5" style="8" customWidth="1"/>
    <col min="9226" max="9226" width="6" style="8" customWidth="1"/>
    <col min="9227" max="9227" width="6.12962962962963" style="8" customWidth="1"/>
    <col min="9228" max="9228" width="23.5" style="8" customWidth="1"/>
    <col min="9229" max="9229" width="10.5" style="8" customWidth="1"/>
    <col min="9230" max="9230" width="23.1296296296296" style="8" customWidth="1"/>
    <col min="9231" max="9231" width="21" style="8" customWidth="1"/>
    <col min="9232" max="9232" width="9.75" style="8" customWidth="1"/>
    <col min="9233" max="9233" width="7.75" style="8" customWidth="1"/>
    <col min="9234" max="9472" width="9" style="8"/>
    <col min="9473" max="9473" width="18" style="8" customWidth="1"/>
    <col min="9474" max="9474" width="8.25" style="8" customWidth="1"/>
    <col min="9475" max="9475" width="5" style="8" customWidth="1"/>
    <col min="9476" max="9476" width="4.75" style="8" customWidth="1"/>
    <col min="9477" max="9477" width="11.75" style="8" customWidth="1"/>
    <col min="9478" max="9479" width="6" style="8" customWidth="1"/>
    <col min="9480" max="9480" width="7.62962962962963" style="8" customWidth="1"/>
    <col min="9481" max="9481" width="8.5" style="8" customWidth="1"/>
    <col min="9482" max="9482" width="6" style="8" customWidth="1"/>
    <col min="9483" max="9483" width="6.12962962962963" style="8" customWidth="1"/>
    <col min="9484" max="9484" width="23.5" style="8" customWidth="1"/>
    <col min="9485" max="9485" width="10.5" style="8" customWidth="1"/>
    <col min="9486" max="9486" width="23.1296296296296" style="8" customWidth="1"/>
    <col min="9487" max="9487" width="21" style="8" customWidth="1"/>
    <col min="9488" max="9488" width="9.75" style="8" customWidth="1"/>
    <col min="9489" max="9489" width="7.75" style="8" customWidth="1"/>
    <col min="9490" max="9728" width="9" style="8"/>
    <col min="9729" max="9729" width="18" style="8" customWidth="1"/>
    <col min="9730" max="9730" width="8.25" style="8" customWidth="1"/>
    <col min="9731" max="9731" width="5" style="8" customWidth="1"/>
    <col min="9732" max="9732" width="4.75" style="8" customWidth="1"/>
    <col min="9733" max="9733" width="11.75" style="8" customWidth="1"/>
    <col min="9734" max="9735" width="6" style="8" customWidth="1"/>
    <col min="9736" max="9736" width="7.62962962962963" style="8" customWidth="1"/>
    <col min="9737" max="9737" width="8.5" style="8" customWidth="1"/>
    <col min="9738" max="9738" width="6" style="8" customWidth="1"/>
    <col min="9739" max="9739" width="6.12962962962963" style="8" customWidth="1"/>
    <col min="9740" max="9740" width="23.5" style="8" customWidth="1"/>
    <col min="9741" max="9741" width="10.5" style="8" customWidth="1"/>
    <col min="9742" max="9742" width="23.1296296296296" style="8" customWidth="1"/>
    <col min="9743" max="9743" width="21" style="8" customWidth="1"/>
    <col min="9744" max="9744" width="9.75" style="8" customWidth="1"/>
    <col min="9745" max="9745" width="7.75" style="8" customWidth="1"/>
    <col min="9746" max="9984" width="9" style="8"/>
    <col min="9985" max="9985" width="18" style="8" customWidth="1"/>
    <col min="9986" max="9986" width="8.25" style="8" customWidth="1"/>
    <col min="9987" max="9987" width="5" style="8" customWidth="1"/>
    <col min="9988" max="9988" width="4.75" style="8" customWidth="1"/>
    <col min="9989" max="9989" width="11.75" style="8" customWidth="1"/>
    <col min="9990" max="9991" width="6" style="8" customWidth="1"/>
    <col min="9992" max="9992" width="7.62962962962963" style="8" customWidth="1"/>
    <col min="9993" max="9993" width="8.5" style="8" customWidth="1"/>
    <col min="9994" max="9994" width="6" style="8" customWidth="1"/>
    <col min="9995" max="9995" width="6.12962962962963" style="8" customWidth="1"/>
    <col min="9996" max="9996" width="23.5" style="8" customWidth="1"/>
    <col min="9997" max="9997" width="10.5" style="8" customWidth="1"/>
    <col min="9998" max="9998" width="23.1296296296296" style="8" customWidth="1"/>
    <col min="9999" max="9999" width="21" style="8" customWidth="1"/>
    <col min="10000" max="10000" width="9.75" style="8" customWidth="1"/>
    <col min="10001" max="10001" width="7.75" style="8" customWidth="1"/>
    <col min="10002" max="10240" width="9" style="8"/>
    <col min="10241" max="10241" width="18" style="8" customWidth="1"/>
    <col min="10242" max="10242" width="8.25" style="8" customWidth="1"/>
    <col min="10243" max="10243" width="5" style="8" customWidth="1"/>
    <col min="10244" max="10244" width="4.75" style="8" customWidth="1"/>
    <col min="10245" max="10245" width="11.75" style="8" customWidth="1"/>
    <col min="10246" max="10247" width="6" style="8" customWidth="1"/>
    <col min="10248" max="10248" width="7.62962962962963" style="8" customWidth="1"/>
    <col min="10249" max="10249" width="8.5" style="8" customWidth="1"/>
    <col min="10250" max="10250" width="6" style="8" customWidth="1"/>
    <col min="10251" max="10251" width="6.12962962962963" style="8" customWidth="1"/>
    <col min="10252" max="10252" width="23.5" style="8" customWidth="1"/>
    <col min="10253" max="10253" width="10.5" style="8" customWidth="1"/>
    <col min="10254" max="10254" width="23.1296296296296" style="8" customWidth="1"/>
    <col min="10255" max="10255" width="21" style="8" customWidth="1"/>
    <col min="10256" max="10256" width="9.75" style="8" customWidth="1"/>
    <col min="10257" max="10257" width="7.75" style="8" customWidth="1"/>
    <col min="10258" max="10496" width="9" style="8"/>
    <col min="10497" max="10497" width="18" style="8" customWidth="1"/>
    <col min="10498" max="10498" width="8.25" style="8" customWidth="1"/>
    <col min="10499" max="10499" width="5" style="8" customWidth="1"/>
    <col min="10500" max="10500" width="4.75" style="8" customWidth="1"/>
    <col min="10501" max="10501" width="11.75" style="8" customWidth="1"/>
    <col min="10502" max="10503" width="6" style="8" customWidth="1"/>
    <col min="10504" max="10504" width="7.62962962962963" style="8" customWidth="1"/>
    <col min="10505" max="10505" width="8.5" style="8" customWidth="1"/>
    <col min="10506" max="10506" width="6" style="8" customWidth="1"/>
    <col min="10507" max="10507" width="6.12962962962963" style="8" customWidth="1"/>
    <col min="10508" max="10508" width="23.5" style="8" customWidth="1"/>
    <col min="10509" max="10509" width="10.5" style="8" customWidth="1"/>
    <col min="10510" max="10510" width="23.1296296296296" style="8" customWidth="1"/>
    <col min="10511" max="10511" width="21" style="8" customWidth="1"/>
    <col min="10512" max="10512" width="9.75" style="8" customWidth="1"/>
    <col min="10513" max="10513" width="7.75" style="8" customWidth="1"/>
    <col min="10514" max="10752" width="9" style="8"/>
    <col min="10753" max="10753" width="18" style="8" customWidth="1"/>
    <col min="10754" max="10754" width="8.25" style="8" customWidth="1"/>
    <col min="10755" max="10755" width="5" style="8" customWidth="1"/>
    <col min="10756" max="10756" width="4.75" style="8" customWidth="1"/>
    <col min="10757" max="10757" width="11.75" style="8" customWidth="1"/>
    <col min="10758" max="10759" width="6" style="8" customWidth="1"/>
    <col min="10760" max="10760" width="7.62962962962963" style="8" customWidth="1"/>
    <col min="10761" max="10761" width="8.5" style="8" customWidth="1"/>
    <col min="10762" max="10762" width="6" style="8" customWidth="1"/>
    <col min="10763" max="10763" width="6.12962962962963" style="8" customWidth="1"/>
    <col min="10764" max="10764" width="23.5" style="8" customWidth="1"/>
    <col min="10765" max="10765" width="10.5" style="8" customWidth="1"/>
    <col min="10766" max="10766" width="23.1296296296296" style="8" customWidth="1"/>
    <col min="10767" max="10767" width="21" style="8" customWidth="1"/>
    <col min="10768" max="10768" width="9.75" style="8" customWidth="1"/>
    <col min="10769" max="10769" width="7.75" style="8" customWidth="1"/>
    <col min="10770" max="11008" width="9" style="8"/>
    <col min="11009" max="11009" width="18" style="8" customWidth="1"/>
    <col min="11010" max="11010" width="8.25" style="8" customWidth="1"/>
    <col min="11011" max="11011" width="5" style="8" customWidth="1"/>
    <col min="11012" max="11012" width="4.75" style="8" customWidth="1"/>
    <col min="11013" max="11013" width="11.75" style="8" customWidth="1"/>
    <col min="11014" max="11015" width="6" style="8" customWidth="1"/>
    <col min="11016" max="11016" width="7.62962962962963" style="8" customWidth="1"/>
    <col min="11017" max="11017" width="8.5" style="8" customWidth="1"/>
    <col min="11018" max="11018" width="6" style="8" customWidth="1"/>
    <col min="11019" max="11019" width="6.12962962962963" style="8" customWidth="1"/>
    <col min="11020" max="11020" width="23.5" style="8" customWidth="1"/>
    <col min="11021" max="11021" width="10.5" style="8" customWidth="1"/>
    <col min="11022" max="11022" width="23.1296296296296" style="8" customWidth="1"/>
    <col min="11023" max="11023" width="21" style="8" customWidth="1"/>
    <col min="11024" max="11024" width="9.75" style="8" customWidth="1"/>
    <col min="11025" max="11025" width="7.75" style="8" customWidth="1"/>
    <col min="11026" max="11264" width="9" style="8"/>
    <col min="11265" max="11265" width="18" style="8" customWidth="1"/>
    <col min="11266" max="11266" width="8.25" style="8" customWidth="1"/>
    <col min="11267" max="11267" width="5" style="8" customWidth="1"/>
    <col min="11268" max="11268" width="4.75" style="8" customWidth="1"/>
    <col min="11269" max="11269" width="11.75" style="8" customWidth="1"/>
    <col min="11270" max="11271" width="6" style="8" customWidth="1"/>
    <col min="11272" max="11272" width="7.62962962962963" style="8" customWidth="1"/>
    <col min="11273" max="11273" width="8.5" style="8" customWidth="1"/>
    <col min="11274" max="11274" width="6" style="8" customWidth="1"/>
    <col min="11275" max="11275" width="6.12962962962963" style="8" customWidth="1"/>
    <col min="11276" max="11276" width="23.5" style="8" customWidth="1"/>
    <col min="11277" max="11277" width="10.5" style="8" customWidth="1"/>
    <col min="11278" max="11278" width="23.1296296296296" style="8" customWidth="1"/>
    <col min="11279" max="11279" width="21" style="8" customWidth="1"/>
    <col min="11280" max="11280" width="9.75" style="8" customWidth="1"/>
    <col min="11281" max="11281" width="7.75" style="8" customWidth="1"/>
    <col min="11282" max="11520" width="9" style="8"/>
    <col min="11521" max="11521" width="18" style="8" customWidth="1"/>
    <col min="11522" max="11522" width="8.25" style="8" customWidth="1"/>
    <col min="11523" max="11523" width="5" style="8" customWidth="1"/>
    <col min="11524" max="11524" width="4.75" style="8" customWidth="1"/>
    <col min="11525" max="11525" width="11.75" style="8" customWidth="1"/>
    <col min="11526" max="11527" width="6" style="8" customWidth="1"/>
    <col min="11528" max="11528" width="7.62962962962963" style="8" customWidth="1"/>
    <col min="11529" max="11529" width="8.5" style="8" customWidth="1"/>
    <col min="11530" max="11530" width="6" style="8" customWidth="1"/>
    <col min="11531" max="11531" width="6.12962962962963" style="8" customWidth="1"/>
    <col min="11532" max="11532" width="23.5" style="8" customWidth="1"/>
    <col min="11533" max="11533" width="10.5" style="8" customWidth="1"/>
    <col min="11534" max="11534" width="23.1296296296296" style="8" customWidth="1"/>
    <col min="11535" max="11535" width="21" style="8" customWidth="1"/>
    <col min="11536" max="11536" width="9.75" style="8" customWidth="1"/>
    <col min="11537" max="11537" width="7.75" style="8" customWidth="1"/>
    <col min="11538" max="11776" width="9" style="8"/>
    <col min="11777" max="11777" width="18" style="8" customWidth="1"/>
    <col min="11778" max="11778" width="8.25" style="8" customWidth="1"/>
    <col min="11779" max="11779" width="5" style="8" customWidth="1"/>
    <col min="11780" max="11780" width="4.75" style="8" customWidth="1"/>
    <col min="11781" max="11781" width="11.75" style="8" customWidth="1"/>
    <col min="11782" max="11783" width="6" style="8" customWidth="1"/>
    <col min="11784" max="11784" width="7.62962962962963" style="8" customWidth="1"/>
    <col min="11785" max="11785" width="8.5" style="8" customWidth="1"/>
    <col min="11786" max="11786" width="6" style="8" customWidth="1"/>
    <col min="11787" max="11787" width="6.12962962962963" style="8" customWidth="1"/>
    <col min="11788" max="11788" width="23.5" style="8" customWidth="1"/>
    <col min="11789" max="11789" width="10.5" style="8" customWidth="1"/>
    <col min="11790" max="11790" width="23.1296296296296" style="8" customWidth="1"/>
    <col min="11791" max="11791" width="21" style="8" customWidth="1"/>
    <col min="11792" max="11792" width="9.75" style="8" customWidth="1"/>
    <col min="11793" max="11793" width="7.75" style="8" customWidth="1"/>
    <col min="11794" max="12032" width="9" style="8"/>
    <col min="12033" max="12033" width="18" style="8" customWidth="1"/>
    <col min="12034" max="12034" width="8.25" style="8" customWidth="1"/>
    <col min="12035" max="12035" width="5" style="8" customWidth="1"/>
    <col min="12036" max="12036" width="4.75" style="8" customWidth="1"/>
    <col min="12037" max="12037" width="11.75" style="8" customWidth="1"/>
    <col min="12038" max="12039" width="6" style="8" customWidth="1"/>
    <col min="12040" max="12040" width="7.62962962962963" style="8" customWidth="1"/>
    <col min="12041" max="12041" width="8.5" style="8" customWidth="1"/>
    <col min="12042" max="12042" width="6" style="8" customWidth="1"/>
    <col min="12043" max="12043" width="6.12962962962963" style="8" customWidth="1"/>
    <col min="12044" max="12044" width="23.5" style="8" customWidth="1"/>
    <col min="12045" max="12045" width="10.5" style="8" customWidth="1"/>
    <col min="12046" max="12046" width="23.1296296296296" style="8" customWidth="1"/>
    <col min="12047" max="12047" width="21" style="8" customWidth="1"/>
    <col min="12048" max="12048" width="9.75" style="8" customWidth="1"/>
    <col min="12049" max="12049" width="7.75" style="8" customWidth="1"/>
    <col min="12050" max="12288" width="9" style="8"/>
    <col min="12289" max="12289" width="18" style="8" customWidth="1"/>
    <col min="12290" max="12290" width="8.25" style="8" customWidth="1"/>
    <col min="12291" max="12291" width="5" style="8" customWidth="1"/>
    <col min="12292" max="12292" width="4.75" style="8" customWidth="1"/>
    <col min="12293" max="12293" width="11.75" style="8" customWidth="1"/>
    <col min="12294" max="12295" width="6" style="8" customWidth="1"/>
    <col min="12296" max="12296" width="7.62962962962963" style="8" customWidth="1"/>
    <col min="12297" max="12297" width="8.5" style="8" customWidth="1"/>
    <col min="12298" max="12298" width="6" style="8" customWidth="1"/>
    <col min="12299" max="12299" width="6.12962962962963" style="8" customWidth="1"/>
    <col min="12300" max="12300" width="23.5" style="8" customWidth="1"/>
    <col min="12301" max="12301" width="10.5" style="8" customWidth="1"/>
    <col min="12302" max="12302" width="23.1296296296296" style="8" customWidth="1"/>
    <col min="12303" max="12303" width="21" style="8" customWidth="1"/>
    <col min="12304" max="12304" width="9.75" style="8" customWidth="1"/>
    <col min="12305" max="12305" width="7.75" style="8" customWidth="1"/>
    <col min="12306" max="12544" width="9" style="8"/>
    <col min="12545" max="12545" width="18" style="8" customWidth="1"/>
    <col min="12546" max="12546" width="8.25" style="8" customWidth="1"/>
    <col min="12547" max="12547" width="5" style="8" customWidth="1"/>
    <col min="12548" max="12548" width="4.75" style="8" customWidth="1"/>
    <col min="12549" max="12549" width="11.75" style="8" customWidth="1"/>
    <col min="12550" max="12551" width="6" style="8" customWidth="1"/>
    <col min="12552" max="12552" width="7.62962962962963" style="8" customWidth="1"/>
    <col min="12553" max="12553" width="8.5" style="8" customWidth="1"/>
    <col min="12554" max="12554" width="6" style="8" customWidth="1"/>
    <col min="12555" max="12555" width="6.12962962962963" style="8" customWidth="1"/>
    <col min="12556" max="12556" width="23.5" style="8" customWidth="1"/>
    <col min="12557" max="12557" width="10.5" style="8" customWidth="1"/>
    <col min="12558" max="12558" width="23.1296296296296" style="8" customWidth="1"/>
    <col min="12559" max="12559" width="21" style="8" customWidth="1"/>
    <col min="12560" max="12560" width="9.75" style="8" customWidth="1"/>
    <col min="12561" max="12561" width="7.75" style="8" customWidth="1"/>
    <col min="12562" max="12800" width="9" style="8"/>
    <col min="12801" max="12801" width="18" style="8" customWidth="1"/>
    <col min="12802" max="12802" width="8.25" style="8" customWidth="1"/>
    <col min="12803" max="12803" width="5" style="8" customWidth="1"/>
    <col min="12804" max="12804" width="4.75" style="8" customWidth="1"/>
    <col min="12805" max="12805" width="11.75" style="8" customWidth="1"/>
    <col min="12806" max="12807" width="6" style="8" customWidth="1"/>
    <col min="12808" max="12808" width="7.62962962962963" style="8" customWidth="1"/>
    <col min="12809" max="12809" width="8.5" style="8" customWidth="1"/>
    <col min="12810" max="12810" width="6" style="8" customWidth="1"/>
    <col min="12811" max="12811" width="6.12962962962963" style="8" customWidth="1"/>
    <col min="12812" max="12812" width="23.5" style="8" customWidth="1"/>
    <col min="12813" max="12813" width="10.5" style="8" customWidth="1"/>
    <col min="12814" max="12814" width="23.1296296296296" style="8" customWidth="1"/>
    <col min="12815" max="12815" width="21" style="8" customWidth="1"/>
    <col min="12816" max="12816" width="9.75" style="8" customWidth="1"/>
    <col min="12817" max="12817" width="7.75" style="8" customWidth="1"/>
    <col min="12818" max="13056" width="9" style="8"/>
    <col min="13057" max="13057" width="18" style="8" customWidth="1"/>
    <col min="13058" max="13058" width="8.25" style="8" customWidth="1"/>
    <col min="13059" max="13059" width="5" style="8" customWidth="1"/>
    <col min="13060" max="13060" width="4.75" style="8" customWidth="1"/>
    <col min="13061" max="13061" width="11.75" style="8" customWidth="1"/>
    <col min="13062" max="13063" width="6" style="8" customWidth="1"/>
    <col min="13064" max="13064" width="7.62962962962963" style="8" customWidth="1"/>
    <col min="13065" max="13065" width="8.5" style="8" customWidth="1"/>
    <col min="13066" max="13066" width="6" style="8" customWidth="1"/>
    <col min="13067" max="13067" width="6.12962962962963" style="8" customWidth="1"/>
    <col min="13068" max="13068" width="23.5" style="8" customWidth="1"/>
    <col min="13069" max="13069" width="10.5" style="8" customWidth="1"/>
    <col min="13070" max="13070" width="23.1296296296296" style="8" customWidth="1"/>
    <col min="13071" max="13071" width="21" style="8" customWidth="1"/>
    <col min="13072" max="13072" width="9.75" style="8" customWidth="1"/>
    <col min="13073" max="13073" width="7.75" style="8" customWidth="1"/>
    <col min="13074" max="13312" width="9" style="8"/>
    <col min="13313" max="13313" width="18" style="8" customWidth="1"/>
    <col min="13314" max="13314" width="8.25" style="8" customWidth="1"/>
    <col min="13315" max="13315" width="5" style="8" customWidth="1"/>
    <col min="13316" max="13316" width="4.75" style="8" customWidth="1"/>
    <col min="13317" max="13317" width="11.75" style="8" customWidth="1"/>
    <col min="13318" max="13319" width="6" style="8" customWidth="1"/>
    <col min="13320" max="13320" width="7.62962962962963" style="8" customWidth="1"/>
    <col min="13321" max="13321" width="8.5" style="8" customWidth="1"/>
    <col min="13322" max="13322" width="6" style="8" customWidth="1"/>
    <col min="13323" max="13323" width="6.12962962962963" style="8" customWidth="1"/>
    <col min="13324" max="13324" width="23.5" style="8" customWidth="1"/>
    <col min="13325" max="13325" width="10.5" style="8" customWidth="1"/>
    <col min="13326" max="13326" width="23.1296296296296" style="8" customWidth="1"/>
    <col min="13327" max="13327" width="21" style="8" customWidth="1"/>
    <col min="13328" max="13328" width="9.75" style="8" customWidth="1"/>
    <col min="13329" max="13329" width="7.75" style="8" customWidth="1"/>
    <col min="13330" max="13568" width="9" style="8"/>
    <col min="13569" max="13569" width="18" style="8" customWidth="1"/>
    <col min="13570" max="13570" width="8.25" style="8" customWidth="1"/>
    <col min="13571" max="13571" width="5" style="8" customWidth="1"/>
    <col min="13572" max="13572" width="4.75" style="8" customWidth="1"/>
    <col min="13573" max="13573" width="11.75" style="8" customWidth="1"/>
    <col min="13574" max="13575" width="6" style="8" customWidth="1"/>
    <col min="13576" max="13576" width="7.62962962962963" style="8" customWidth="1"/>
    <col min="13577" max="13577" width="8.5" style="8" customWidth="1"/>
    <col min="13578" max="13578" width="6" style="8" customWidth="1"/>
    <col min="13579" max="13579" width="6.12962962962963" style="8" customWidth="1"/>
    <col min="13580" max="13580" width="23.5" style="8" customWidth="1"/>
    <col min="13581" max="13581" width="10.5" style="8" customWidth="1"/>
    <col min="13582" max="13582" width="23.1296296296296" style="8" customWidth="1"/>
    <col min="13583" max="13583" width="21" style="8" customWidth="1"/>
    <col min="13584" max="13584" width="9.75" style="8" customWidth="1"/>
    <col min="13585" max="13585" width="7.75" style="8" customWidth="1"/>
    <col min="13586" max="13824" width="9" style="8"/>
    <col min="13825" max="13825" width="18" style="8" customWidth="1"/>
    <col min="13826" max="13826" width="8.25" style="8" customWidth="1"/>
    <col min="13827" max="13827" width="5" style="8" customWidth="1"/>
    <col min="13828" max="13828" width="4.75" style="8" customWidth="1"/>
    <col min="13829" max="13829" width="11.75" style="8" customWidth="1"/>
    <col min="13830" max="13831" width="6" style="8" customWidth="1"/>
    <col min="13832" max="13832" width="7.62962962962963" style="8" customWidth="1"/>
    <col min="13833" max="13833" width="8.5" style="8" customWidth="1"/>
    <col min="13834" max="13834" width="6" style="8" customWidth="1"/>
    <col min="13835" max="13835" width="6.12962962962963" style="8" customWidth="1"/>
    <col min="13836" max="13836" width="23.5" style="8" customWidth="1"/>
    <col min="13837" max="13837" width="10.5" style="8" customWidth="1"/>
    <col min="13838" max="13838" width="23.1296296296296" style="8" customWidth="1"/>
    <col min="13839" max="13839" width="21" style="8" customWidth="1"/>
    <col min="13840" max="13840" width="9.75" style="8" customWidth="1"/>
    <col min="13841" max="13841" width="7.75" style="8" customWidth="1"/>
    <col min="13842" max="14080" width="9" style="8"/>
    <col min="14081" max="14081" width="18" style="8" customWidth="1"/>
    <col min="14082" max="14082" width="8.25" style="8" customWidth="1"/>
    <col min="14083" max="14083" width="5" style="8" customWidth="1"/>
    <col min="14084" max="14084" width="4.75" style="8" customWidth="1"/>
    <col min="14085" max="14085" width="11.75" style="8" customWidth="1"/>
    <col min="14086" max="14087" width="6" style="8" customWidth="1"/>
    <col min="14088" max="14088" width="7.62962962962963" style="8" customWidth="1"/>
    <col min="14089" max="14089" width="8.5" style="8" customWidth="1"/>
    <col min="14090" max="14090" width="6" style="8" customWidth="1"/>
    <col min="14091" max="14091" width="6.12962962962963" style="8" customWidth="1"/>
    <col min="14092" max="14092" width="23.5" style="8" customWidth="1"/>
    <col min="14093" max="14093" width="10.5" style="8" customWidth="1"/>
    <col min="14094" max="14094" width="23.1296296296296" style="8" customWidth="1"/>
    <col min="14095" max="14095" width="21" style="8" customWidth="1"/>
    <col min="14096" max="14096" width="9.75" style="8" customWidth="1"/>
    <col min="14097" max="14097" width="7.75" style="8" customWidth="1"/>
    <col min="14098" max="14336" width="9" style="8"/>
    <col min="14337" max="14337" width="18" style="8" customWidth="1"/>
    <col min="14338" max="14338" width="8.25" style="8" customWidth="1"/>
    <col min="14339" max="14339" width="5" style="8" customWidth="1"/>
    <col min="14340" max="14340" width="4.75" style="8" customWidth="1"/>
    <col min="14341" max="14341" width="11.75" style="8" customWidth="1"/>
    <col min="14342" max="14343" width="6" style="8" customWidth="1"/>
    <col min="14344" max="14344" width="7.62962962962963" style="8" customWidth="1"/>
    <col min="14345" max="14345" width="8.5" style="8" customWidth="1"/>
    <col min="14346" max="14346" width="6" style="8" customWidth="1"/>
    <col min="14347" max="14347" width="6.12962962962963" style="8" customWidth="1"/>
    <col min="14348" max="14348" width="23.5" style="8" customWidth="1"/>
    <col min="14349" max="14349" width="10.5" style="8" customWidth="1"/>
    <col min="14350" max="14350" width="23.1296296296296" style="8" customWidth="1"/>
    <col min="14351" max="14351" width="21" style="8" customWidth="1"/>
    <col min="14352" max="14352" width="9.75" style="8" customWidth="1"/>
    <col min="14353" max="14353" width="7.75" style="8" customWidth="1"/>
    <col min="14354" max="14592" width="9" style="8"/>
    <col min="14593" max="14593" width="18" style="8" customWidth="1"/>
    <col min="14594" max="14594" width="8.25" style="8" customWidth="1"/>
    <col min="14595" max="14595" width="5" style="8" customWidth="1"/>
    <col min="14596" max="14596" width="4.75" style="8" customWidth="1"/>
    <col min="14597" max="14597" width="11.75" style="8" customWidth="1"/>
    <col min="14598" max="14599" width="6" style="8" customWidth="1"/>
    <col min="14600" max="14600" width="7.62962962962963" style="8" customWidth="1"/>
    <col min="14601" max="14601" width="8.5" style="8" customWidth="1"/>
    <col min="14602" max="14602" width="6" style="8" customWidth="1"/>
    <col min="14603" max="14603" width="6.12962962962963" style="8" customWidth="1"/>
    <col min="14604" max="14604" width="23.5" style="8" customWidth="1"/>
    <col min="14605" max="14605" width="10.5" style="8" customWidth="1"/>
    <col min="14606" max="14606" width="23.1296296296296" style="8" customWidth="1"/>
    <col min="14607" max="14607" width="21" style="8" customWidth="1"/>
    <col min="14608" max="14608" width="9.75" style="8" customWidth="1"/>
    <col min="14609" max="14609" width="7.75" style="8" customWidth="1"/>
    <col min="14610" max="14848" width="9" style="8"/>
    <col min="14849" max="14849" width="18" style="8" customWidth="1"/>
    <col min="14850" max="14850" width="8.25" style="8" customWidth="1"/>
    <col min="14851" max="14851" width="5" style="8" customWidth="1"/>
    <col min="14852" max="14852" width="4.75" style="8" customWidth="1"/>
    <col min="14853" max="14853" width="11.75" style="8" customWidth="1"/>
    <col min="14854" max="14855" width="6" style="8" customWidth="1"/>
    <col min="14856" max="14856" width="7.62962962962963" style="8" customWidth="1"/>
    <col min="14857" max="14857" width="8.5" style="8" customWidth="1"/>
    <col min="14858" max="14858" width="6" style="8" customWidth="1"/>
    <col min="14859" max="14859" width="6.12962962962963" style="8" customWidth="1"/>
    <col min="14860" max="14860" width="23.5" style="8" customWidth="1"/>
    <col min="14861" max="14861" width="10.5" style="8" customWidth="1"/>
    <col min="14862" max="14862" width="23.1296296296296" style="8" customWidth="1"/>
    <col min="14863" max="14863" width="21" style="8" customWidth="1"/>
    <col min="14864" max="14864" width="9.75" style="8" customWidth="1"/>
    <col min="14865" max="14865" width="7.75" style="8" customWidth="1"/>
    <col min="14866" max="15104" width="9" style="8"/>
    <col min="15105" max="15105" width="18" style="8" customWidth="1"/>
    <col min="15106" max="15106" width="8.25" style="8" customWidth="1"/>
    <col min="15107" max="15107" width="5" style="8" customWidth="1"/>
    <col min="15108" max="15108" width="4.75" style="8" customWidth="1"/>
    <col min="15109" max="15109" width="11.75" style="8" customWidth="1"/>
    <col min="15110" max="15111" width="6" style="8" customWidth="1"/>
    <col min="15112" max="15112" width="7.62962962962963" style="8" customWidth="1"/>
    <col min="15113" max="15113" width="8.5" style="8" customWidth="1"/>
    <col min="15114" max="15114" width="6" style="8" customWidth="1"/>
    <col min="15115" max="15115" width="6.12962962962963" style="8" customWidth="1"/>
    <col min="15116" max="15116" width="23.5" style="8" customWidth="1"/>
    <col min="15117" max="15117" width="10.5" style="8" customWidth="1"/>
    <col min="15118" max="15118" width="23.1296296296296" style="8" customWidth="1"/>
    <col min="15119" max="15119" width="21" style="8" customWidth="1"/>
    <col min="15120" max="15120" width="9.75" style="8" customWidth="1"/>
    <col min="15121" max="15121" width="7.75" style="8" customWidth="1"/>
    <col min="15122" max="15360" width="9" style="8"/>
    <col min="15361" max="15361" width="18" style="8" customWidth="1"/>
    <col min="15362" max="15362" width="8.25" style="8" customWidth="1"/>
    <col min="15363" max="15363" width="5" style="8" customWidth="1"/>
    <col min="15364" max="15364" width="4.75" style="8" customWidth="1"/>
    <col min="15365" max="15365" width="11.75" style="8" customWidth="1"/>
    <col min="15366" max="15367" width="6" style="8" customWidth="1"/>
    <col min="15368" max="15368" width="7.62962962962963" style="8" customWidth="1"/>
    <col min="15369" max="15369" width="8.5" style="8" customWidth="1"/>
    <col min="15370" max="15370" width="6" style="8" customWidth="1"/>
    <col min="15371" max="15371" width="6.12962962962963" style="8" customWidth="1"/>
    <col min="15372" max="15372" width="23.5" style="8" customWidth="1"/>
    <col min="15373" max="15373" width="10.5" style="8" customWidth="1"/>
    <col min="15374" max="15374" width="23.1296296296296" style="8" customWidth="1"/>
    <col min="15375" max="15375" width="21" style="8" customWidth="1"/>
    <col min="15376" max="15376" width="9.75" style="8" customWidth="1"/>
    <col min="15377" max="15377" width="7.75" style="8" customWidth="1"/>
    <col min="15378" max="15616" width="9" style="8"/>
    <col min="15617" max="15617" width="18" style="8" customWidth="1"/>
    <col min="15618" max="15618" width="8.25" style="8" customWidth="1"/>
    <col min="15619" max="15619" width="5" style="8" customWidth="1"/>
    <col min="15620" max="15620" width="4.75" style="8" customWidth="1"/>
    <col min="15621" max="15621" width="11.75" style="8" customWidth="1"/>
    <col min="15622" max="15623" width="6" style="8" customWidth="1"/>
    <col min="15624" max="15624" width="7.62962962962963" style="8" customWidth="1"/>
    <col min="15625" max="15625" width="8.5" style="8" customWidth="1"/>
    <col min="15626" max="15626" width="6" style="8" customWidth="1"/>
    <col min="15627" max="15627" width="6.12962962962963" style="8" customWidth="1"/>
    <col min="15628" max="15628" width="23.5" style="8" customWidth="1"/>
    <col min="15629" max="15629" width="10.5" style="8" customWidth="1"/>
    <col min="15630" max="15630" width="23.1296296296296" style="8" customWidth="1"/>
    <col min="15631" max="15631" width="21" style="8" customWidth="1"/>
    <col min="15632" max="15632" width="9.75" style="8" customWidth="1"/>
    <col min="15633" max="15633" width="7.75" style="8" customWidth="1"/>
    <col min="15634" max="15872" width="9" style="8"/>
    <col min="15873" max="15873" width="18" style="8" customWidth="1"/>
    <col min="15874" max="15874" width="8.25" style="8" customWidth="1"/>
    <col min="15875" max="15875" width="5" style="8" customWidth="1"/>
    <col min="15876" max="15876" width="4.75" style="8" customWidth="1"/>
    <col min="15877" max="15877" width="11.75" style="8" customWidth="1"/>
    <col min="15878" max="15879" width="6" style="8" customWidth="1"/>
    <col min="15880" max="15880" width="7.62962962962963" style="8" customWidth="1"/>
    <col min="15881" max="15881" width="8.5" style="8" customWidth="1"/>
    <col min="15882" max="15882" width="6" style="8" customWidth="1"/>
    <col min="15883" max="15883" width="6.12962962962963" style="8" customWidth="1"/>
    <col min="15884" max="15884" width="23.5" style="8" customWidth="1"/>
    <col min="15885" max="15885" width="10.5" style="8" customWidth="1"/>
    <col min="15886" max="15886" width="23.1296296296296" style="8" customWidth="1"/>
    <col min="15887" max="15887" width="21" style="8" customWidth="1"/>
    <col min="15888" max="15888" width="9.75" style="8" customWidth="1"/>
    <col min="15889" max="15889" width="7.75" style="8" customWidth="1"/>
    <col min="15890" max="16128" width="9" style="8"/>
    <col min="16129" max="16129" width="18" style="8" customWidth="1"/>
    <col min="16130" max="16130" width="8.25" style="8" customWidth="1"/>
    <col min="16131" max="16131" width="5" style="8" customWidth="1"/>
    <col min="16132" max="16132" width="4.75" style="8" customWidth="1"/>
    <col min="16133" max="16133" width="11.75" style="8" customWidth="1"/>
    <col min="16134" max="16135" width="6" style="8" customWidth="1"/>
    <col min="16136" max="16136" width="7.62962962962963" style="8" customWidth="1"/>
    <col min="16137" max="16137" width="8.5" style="8" customWidth="1"/>
    <col min="16138" max="16138" width="6" style="8" customWidth="1"/>
    <col min="16139" max="16139" width="6.12962962962963" style="8" customWidth="1"/>
    <col min="16140" max="16140" width="23.5" style="8" customWidth="1"/>
    <col min="16141" max="16141" width="10.5" style="8" customWidth="1"/>
    <col min="16142" max="16142" width="23.1296296296296" style="8" customWidth="1"/>
    <col min="16143" max="16143" width="21" style="8" customWidth="1"/>
    <col min="16144" max="16144" width="9.75" style="8" customWidth="1"/>
    <col min="16145" max="16145" width="7.75" style="8" customWidth="1"/>
    <col min="16146" max="16384" width="9" style="8"/>
  </cols>
  <sheetData>
    <row r="1" spans="1:20">
      <c r="A1" s="10" t="s">
        <v>1190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17">
      <c r="A2" s="11" t="s">
        <v>1191</v>
      </c>
      <c r="G2" s="7"/>
      <c r="O2" s="4"/>
      <c r="P2" s="2"/>
      <c r="Q2" s="2"/>
    </row>
    <row r="3" spans="1:19">
      <c r="A3" s="12" t="s">
        <v>3</v>
      </c>
      <c r="B3" s="13" t="s">
        <v>521</v>
      </c>
      <c r="C3" s="13" t="s">
        <v>640</v>
      </c>
      <c r="D3" s="14" t="s">
        <v>1048</v>
      </c>
      <c r="E3" s="13" t="s">
        <v>8</v>
      </c>
      <c r="F3" s="12" t="s">
        <v>39</v>
      </c>
      <c r="G3" s="15" t="s">
        <v>11</v>
      </c>
      <c r="H3" s="12" t="s">
        <v>1137</v>
      </c>
      <c r="I3" s="12" t="s">
        <v>1192</v>
      </c>
      <c r="J3" s="12" t="s">
        <v>1193</v>
      </c>
      <c r="K3" s="12" t="s">
        <v>1194</v>
      </c>
      <c r="L3" s="12" t="s">
        <v>1195</v>
      </c>
      <c r="M3" s="12" t="s">
        <v>1196</v>
      </c>
      <c r="N3" s="12" t="s">
        <v>1197</v>
      </c>
      <c r="O3" s="12" t="s">
        <v>2</v>
      </c>
      <c r="P3" s="14" t="s">
        <v>4</v>
      </c>
      <c r="Q3" s="14" t="s">
        <v>644</v>
      </c>
      <c r="R3" s="14"/>
      <c r="S3" s="14" t="s">
        <v>1053</v>
      </c>
    </row>
    <row r="4" spans="1:19">
      <c r="A4" s="16" t="s">
        <v>45</v>
      </c>
      <c r="B4" s="14"/>
      <c r="C4" s="14"/>
      <c r="D4" s="14"/>
      <c r="E4" s="14"/>
      <c r="F4" s="12"/>
      <c r="G4" s="12">
        <v>45542</v>
      </c>
      <c r="H4" s="12">
        <f>G4+4</f>
        <v>45546</v>
      </c>
      <c r="I4" s="12">
        <f>G4+39</f>
        <v>45581</v>
      </c>
      <c r="J4" s="12">
        <f>G4+41</f>
        <v>45583</v>
      </c>
      <c r="K4" s="12">
        <f>G4+43</f>
        <v>45585</v>
      </c>
      <c r="L4" s="12">
        <f>G4+47</f>
        <v>45589</v>
      </c>
      <c r="M4" s="12">
        <f>G4+49</f>
        <v>45591</v>
      </c>
      <c r="N4" s="12">
        <f>G4+55</f>
        <v>45597</v>
      </c>
      <c r="O4" s="70" t="s">
        <v>1198</v>
      </c>
      <c r="P4" s="26" t="s">
        <v>46</v>
      </c>
      <c r="Q4" s="12">
        <f>G4-3</f>
        <v>45539</v>
      </c>
      <c r="R4" s="14" t="s">
        <v>1199</v>
      </c>
      <c r="S4" s="12">
        <f>G4-2</f>
        <v>45540</v>
      </c>
    </row>
    <row r="5" spans="1:19">
      <c r="A5" s="14" t="s">
        <v>1200</v>
      </c>
      <c r="B5" s="14" t="s">
        <v>1201</v>
      </c>
      <c r="C5" s="14" t="s">
        <v>226</v>
      </c>
      <c r="D5" s="14" t="s">
        <v>1202</v>
      </c>
      <c r="E5" s="14" t="s">
        <v>1201</v>
      </c>
      <c r="F5" s="12"/>
      <c r="G5" s="12">
        <f>G4+7</f>
        <v>45549</v>
      </c>
      <c r="H5" s="12">
        <f t="shared" ref="H5:N7" si="0">H4+7</f>
        <v>45553</v>
      </c>
      <c r="I5" s="12">
        <f t="shared" si="0"/>
        <v>45588</v>
      </c>
      <c r="J5" s="12">
        <f t="shared" si="0"/>
        <v>45590</v>
      </c>
      <c r="K5" s="12">
        <f t="shared" si="0"/>
        <v>45592</v>
      </c>
      <c r="L5" s="12">
        <f t="shared" si="0"/>
        <v>45596</v>
      </c>
      <c r="M5" s="12">
        <f t="shared" si="0"/>
        <v>45598</v>
      </c>
      <c r="N5" s="12">
        <f t="shared" si="0"/>
        <v>45604</v>
      </c>
      <c r="O5" s="70"/>
      <c r="P5" s="26" t="s">
        <v>1096</v>
      </c>
      <c r="Q5" s="12">
        <f>G5-3</f>
        <v>45546</v>
      </c>
      <c r="R5" s="14" t="s">
        <v>1199</v>
      </c>
      <c r="S5" s="12">
        <f>G5-2</f>
        <v>45547</v>
      </c>
    </row>
    <row r="6" spans="1:19">
      <c r="A6" s="14" t="s">
        <v>1203</v>
      </c>
      <c r="B6" s="14" t="s">
        <v>1204</v>
      </c>
      <c r="C6" s="14" t="s">
        <v>1204</v>
      </c>
      <c r="D6" s="17" t="s">
        <v>1205</v>
      </c>
      <c r="E6" s="14" t="s">
        <v>1204</v>
      </c>
      <c r="F6" s="12"/>
      <c r="G6" s="12">
        <f t="shared" ref="G6:G7" si="1">G5+7</f>
        <v>45556</v>
      </c>
      <c r="H6" s="12">
        <f t="shared" si="0"/>
        <v>45560</v>
      </c>
      <c r="I6" s="12">
        <f t="shared" si="0"/>
        <v>45595</v>
      </c>
      <c r="J6" s="12">
        <f t="shared" si="0"/>
        <v>45597</v>
      </c>
      <c r="K6" s="12">
        <f t="shared" si="0"/>
        <v>45599</v>
      </c>
      <c r="L6" s="12">
        <f t="shared" si="0"/>
        <v>45603</v>
      </c>
      <c r="M6" s="12">
        <f t="shared" si="0"/>
        <v>45605</v>
      </c>
      <c r="N6" s="12">
        <f t="shared" si="0"/>
        <v>45611</v>
      </c>
      <c r="O6" s="70"/>
      <c r="P6" s="26" t="s">
        <v>22</v>
      </c>
      <c r="Q6" s="12">
        <f>G6-3</f>
        <v>45553</v>
      </c>
      <c r="R6" s="14" t="s">
        <v>1199</v>
      </c>
      <c r="S6" s="12">
        <f>G6-2</f>
        <v>45554</v>
      </c>
    </row>
    <row r="7" spans="1:19">
      <c r="A7" s="18" t="s">
        <v>1206</v>
      </c>
      <c r="B7" s="14" t="s">
        <v>939</v>
      </c>
      <c r="C7" s="14" t="s">
        <v>939</v>
      </c>
      <c r="D7" s="14" t="s">
        <v>1207</v>
      </c>
      <c r="E7" s="14" t="s">
        <v>939</v>
      </c>
      <c r="F7" s="12"/>
      <c r="G7" s="12">
        <f t="shared" si="1"/>
        <v>45563</v>
      </c>
      <c r="H7" s="12">
        <f t="shared" si="0"/>
        <v>45567</v>
      </c>
      <c r="I7" s="12">
        <f t="shared" si="0"/>
        <v>45602</v>
      </c>
      <c r="J7" s="12">
        <f t="shared" si="0"/>
        <v>45604</v>
      </c>
      <c r="K7" s="12">
        <f t="shared" si="0"/>
        <v>45606</v>
      </c>
      <c r="L7" s="12">
        <f t="shared" si="0"/>
        <v>45610</v>
      </c>
      <c r="M7" s="12">
        <f t="shared" si="0"/>
        <v>45612</v>
      </c>
      <c r="N7" s="12">
        <f t="shared" si="0"/>
        <v>45618</v>
      </c>
      <c r="O7" s="70"/>
      <c r="P7" s="26" t="s">
        <v>22</v>
      </c>
      <c r="Q7" s="12">
        <f t="shared" ref="Q7" si="2">G7-3</f>
        <v>45560</v>
      </c>
      <c r="R7" s="14" t="s">
        <v>1199</v>
      </c>
      <c r="S7" s="12">
        <f>G7-2</f>
        <v>45561</v>
      </c>
    </row>
    <row r="8" spans="6:19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3"/>
      <c r="R8" s="2"/>
      <c r="S8" s="4"/>
    </row>
    <row r="9" s="1" customFormat="1" spans="1:256">
      <c r="A9" s="3"/>
      <c r="B9" s="19"/>
      <c r="C9" s="19"/>
      <c r="D9" s="20"/>
      <c r="E9" s="20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17">
      <c r="A10" s="11" t="s">
        <v>1208</v>
      </c>
      <c r="G10" s="7"/>
      <c r="O10" s="4"/>
      <c r="P10" s="2"/>
      <c r="Q10" s="2"/>
    </row>
    <row r="11" ht="31.2" spans="1:20">
      <c r="A11" s="21" t="s">
        <v>3</v>
      </c>
      <c r="B11" s="22" t="s">
        <v>521</v>
      </c>
      <c r="C11" s="22" t="s">
        <v>640</v>
      </c>
      <c r="D11" s="23" t="s">
        <v>1048</v>
      </c>
      <c r="E11" s="23" t="s">
        <v>8</v>
      </c>
      <c r="F11" s="21" t="s">
        <v>170</v>
      </c>
      <c r="G11" s="21" t="s">
        <v>11</v>
      </c>
      <c r="H11" s="21" t="s">
        <v>1192</v>
      </c>
      <c r="I11" s="21" t="s">
        <v>1209</v>
      </c>
      <c r="J11" s="21" t="s">
        <v>1197</v>
      </c>
      <c r="K11" s="21" t="s">
        <v>1210</v>
      </c>
      <c r="L11" s="21" t="s">
        <v>1194</v>
      </c>
      <c r="M11" s="21" t="s">
        <v>2</v>
      </c>
      <c r="N11" s="21" t="s">
        <v>4</v>
      </c>
      <c r="O11" s="21" t="s">
        <v>644</v>
      </c>
      <c r="P11" s="21"/>
      <c r="Q11" s="14" t="s">
        <v>1053</v>
      </c>
      <c r="S11" s="4"/>
      <c r="T11" s="4"/>
    </row>
    <row r="12" ht="31.2" spans="1:20">
      <c r="A12" s="14" t="s">
        <v>1211</v>
      </c>
      <c r="B12" s="16" t="s">
        <v>770</v>
      </c>
      <c r="C12" s="16" t="s">
        <v>770</v>
      </c>
      <c r="D12" s="24" t="s">
        <v>1212</v>
      </c>
      <c r="E12" s="16" t="s">
        <v>770</v>
      </c>
      <c r="F12" s="25"/>
      <c r="G12" s="12">
        <v>45541</v>
      </c>
      <c r="H12" s="12">
        <f>H13-7</f>
        <v>45573</v>
      </c>
      <c r="I12" s="12">
        <f t="shared" ref="I12:L12" si="3">I13-7</f>
        <v>45575</v>
      </c>
      <c r="J12" s="12">
        <f t="shared" si="3"/>
        <v>45578</v>
      </c>
      <c r="K12" s="12">
        <f t="shared" si="3"/>
        <v>45580</v>
      </c>
      <c r="L12" s="12">
        <f t="shared" si="3"/>
        <v>45581</v>
      </c>
      <c r="M12" s="12" t="s">
        <v>1198</v>
      </c>
      <c r="N12" s="71" t="s">
        <v>22</v>
      </c>
      <c r="O12" s="12">
        <v>45412</v>
      </c>
      <c r="P12" s="25" t="s">
        <v>1199</v>
      </c>
      <c r="Q12" s="12">
        <v>45418</v>
      </c>
      <c r="S12" s="84"/>
      <c r="T12" s="4"/>
    </row>
    <row r="13" ht="31.2" spans="1:20">
      <c r="A13" s="14" t="s">
        <v>1213</v>
      </c>
      <c r="B13" s="16" t="s">
        <v>1214</v>
      </c>
      <c r="C13" s="16" t="s">
        <v>1215</v>
      </c>
      <c r="D13" s="24" t="s">
        <v>1216</v>
      </c>
      <c r="E13" s="16" t="s">
        <v>1217</v>
      </c>
      <c r="F13" s="25"/>
      <c r="G13" s="12">
        <f>G12+7</f>
        <v>45548</v>
      </c>
      <c r="H13" s="12">
        <f>G13+32</f>
        <v>45580</v>
      </c>
      <c r="I13" s="12">
        <f>G13+34</f>
        <v>45582</v>
      </c>
      <c r="J13" s="12">
        <f>G13+37</f>
        <v>45585</v>
      </c>
      <c r="K13" s="12">
        <f>G13+39</f>
        <v>45587</v>
      </c>
      <c r="L13" s="12">
        <f>G13+40</f>
        <v>45588</v>
      </c>
      <c r="M13" s="12"/>
      <c r="N13" s="71" t="s">
        <v>46</v>
      </c>
      <c r="O13" s="12">
        <f>G13-3</f>
        <v>45545</v>
      </c>
      <c r="P13" s="25" t="s">
        <v>1199</v>
      </c>
      <c r="Q13" s="12">
        <f>G13-2</f>
        <v>45546</v>
      </c>
      <c r="S13" s="84"/>
      <c r="T13" s="4"/>
    </row>
    <row r="14" ht="31.2" spans="1:20">
      <c r="A14" s="26" t="s">
        <v>1218</v>
      </c>
      <c r="B14" s="24" t="s">
        <v>1219</v>
      </c>
      <c r="C14" s="27" t="s">
        <v>1219</v>
      </c>
      <c r="D14" s="27" t="s">
        <v>1220</v>
      </c>
      <c r="E14" s="27" t="s">
        <v>1219</v>
      </c>
      <c r="F14" s="25"/>
      <c r="G14" s="12">
        <f t="shared" ref="G14:G15" si="4">G13+7</f>
        <v>45555</v>
      </c>
      <c r="H14" s="12">
        <f t="shared" ref="H14:H15" si="5">G14+32</f>
        <v>45587</v>
      </c>
      <c r="I14" s="12">
        <f t="shared" ref="I14:I15" si="6">G14+34</f>
        <v>45589</v>
      </c>
      <c r="J14" s="12">
        <f t="shared" ref="J14:J15" si="7">G14+37</f>
        <v>45592</v>
      </c>
      <c r="K14" s="12">
        <f t="shared" ref="K14:K15" si="8">G14+39</f>
        <v>45594</v>
      </c>
      <c r="L14" s="12">
        <f t="shared" ref="L14:L15" si="9">G14+40</f>
        <v>45595</v>
      </c>
      <c r="M14" s="12"/>
      <c r="N14" s="71" t="s">
        <v>22</v>
      </c>
      <c r="O14" s="12">
        <f>G14-3</f>
        <v>45552</v>
      </c>
      <c r="P14" s="25" t="s">
        <v>1199</v>
      </c>
      <c r="Q14" s="12">
        <f>G14-2</f>
        <v>45553</v>
      </c>
      <c r="S14" s="84"/>
      <c r="T14" s="4"/>
    </row>
    <row r="15" ht="31.2" spans="1:20">
      <c r="A15" s="14" t="s">
        <v>1221</v>
      </c>
      <c r="B15" s="24" t="s">
        <v>1040</v>
      </c>
      <c r="C15" s="24" t="s">
        <v>1040</v>
      </c>
      <c r="D15" s="27" t="s">
        <v>1222</v>
      </c>
      <c r="E15" s="24" t="s">
        <v>1040</v>
      </c>
      <c r="F15" s="25"/>
      <c r="G15" s="12">
        <f t="shared" si="4"/>
        <v>45562</v>
      </c>
      <c r="H15" s="12">
        <f t="shared" si="5"/>
        <v>45594</v>
      </c>
      <c r="I15" s="12">
        <f t="shared" si="6"/>
        <v>45596</v>
      </c>
      <c r="J15" s="12">
        <f t="shared" si="7"/>
        <v>45599</v>
      </c>
      <c r="K15" s="12">
        <f t="shared" si="8"/>
        <v>45601</v>
      </c>
      <c r="L15" s="12">
        <f t="shared" si="9"/>
        <v>45602</v>
      </c>
      <c r="M15" s="12"/>
      <c r="N15" s="26" t="s">
        <v>22</v>
      </c>
      <c r="O15" s="12">
        <f>G15-3</f>
        <v>45559</v>
      </c>
      <c r="P15" s="25" t="s">
        <v>1199</v>
      </c>
      <c r="Q15" s="12">
        <f>G15-2</f>
        <v>45560</v>
      </c>
      <c r="S15" s="84"/>
      <c r="T15" s="4"/>
    </row>
    <row r="16" spans="1:20">
      <c r="A16" s="4"/>
      <c r="B16" s="28"/>
      <c r="C16" s="28"/>
      <c r="D16" s="29"/>
      <c r="E16" s="28"/>
      <c r="F16" s="30"/>
      <c r="G16" s="2"/>
      <c r="H16" s="2"/>
      <c r="I16" s="2"/>
      <c r="J16" s="2"/>
      <c r="K16" s="2"/>
      <c r="L16" s="2"/>
      <c r="M16" s="72"/>
      <c r="N16" s="43"/>
      <c r="O16" s="2"/>
      <c r="P16" s="30"/>
      <c r="Q16" s="2"/>
      <c r="S16" s="84"/>
      <c r="T16" s="4"/>
    </row>
    <row r="17" spans="1:20">
      <c r="A17" s="4"/>
      <c r="B17" s="28"/>
      <c r="C17" s="28"/>
      <c r="D17" s="29"/>
      <c r="E17" s="28"/>
      <c r="F17" s="30"/>
      <c r="G17" s="2"/>
      <c r="H17" s="2"/>
      <c r="I17" s="2"/>
      <c r="J17" s="2"/>
      <c r="K17" s="2"/>
      <c r="L17" s="2"/>
      <c r="M17" s="72"/>
      <c r="N17" s="43"/>
      <c r="O17" s="2"/>
      <c r="P17" s="30"/>
      <c r="Q17" s="2"/>
      <c r="S17" s="84"/>
      <c r="T17" s="4"/>
    </row>
    <row r="18" spans="1:17">
      <c r="A18" s="11" t="s">
        <v>1208</v>
      </c>
      <c r="G18" s="7"/>
      <c r="O18" s="4"/>
      <c r="P18" s="2"/>
      <c r="Q18" s="2"/>
    </row>
    <row r="19" ht="62.4" spans="1:21">
      <c r="A19" s="31" t="s">
        <v>3</v>
      </c>
      <c r="B19" s="32" t="s">
        <v>521</v>
      </c>
      <c r="C19" s="32" t="s">
        <v>640</v>
      </c>
      <c r="D19" s="33" t="s">
        <v>1048</v>
      </c>
      <c r="E19" s="33" t="s">
        <v>8</v>
      </c>
      <c r="F19" s="31" t="s">
        <v>79</v>
      </c>
      <c r="G19" s="31" t="s">
        <v>11</v>
      </c>
      <c r="H19" s="31" t="s">
        <v>1209</v>
      </c>
      <c r="I19" s="31" t="s">
        <v>1197</v>
      </c>
      <c r="J19" s="12" t="s">
        <v>1223</v>
      </c>
      <c r="K19" s="12" t="s">
        <v>1196</v>
      </c>
      <c r="L19" s="31" t="s">
        <v>1210</v>
      </c>
      <c r="M19" s="31" t="s">
        <v>1192</v>
      </c>
      <c r="N19" s="31" t="s">
        <v>2</v>
      </c>
      <c r="O19" s="31" t="s">
        <v>4</v>
      </c>
      <c r="P19" s="31" t="s">
        <v>644</v>
      </c>
      <c r="Q19" s="31"/>
      <c r="R19" s="85" t="s">
        <v>1053</v>
      </c>
      <c r="T19" s="4"/>
      <c r="U19" s="4"/>
    </row>
    <row r="20" spans="1:21">
      <c r="A20" s="31"/>
      <c r="B20" s="32"/>
      <c r="C20" s="32"/>
      <c r="D20" s="34"/>
      <c r="E20" s="33"/>
      <c r="F20" s="31"/>
      <c r="G20" s="12"/>
      <c r="H20" s="12"/>
      <c r="I20" s="12"/>
      <c r="J20" s="12"/>
      <c r="K20" s="12"/>
      <c r="L20" s="12"/>
      <c r="M20" s="12"/>
      <c r="N20" s="31"/>
      <c r="O20" s="34"/>
      <c r="P20" s="12"/>
      <c r="Q20" s="25"/>
      <c r="R20" s="85"/>
      <c r="T20" s="4"/>
      <c r="U20" s="4"/>
    </row>
    <row r="21" spans="1:20">
      <c r="A21" s="35"/>
      <c r="B21" s="36"/>
      <c r="C21" s="36"/>
      <c r="D21" s="37"/>
      <c r="E21" s="3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86"/>
      <c r="S21" s="4"/>
      <c r="T21" s="4"/>
    </row>
    <row r="22" s="2" customFormat="1" spans="1:3">
      <c r="A22" s="38" t="s">
        <v>1224</v>
      </c>
      <c r="B22" s="39"/>
      <c r="C22" s="39"/>
    </row>
    <row r="23" s="2" customFormat="1" spans="1:19">
      <c r="A23" s="40" t="s">
        <v>1145</v>
      </c>
      <c r="B23" s="41" t="s">
        <v>521</v>
      </c>
      <c r="C23" s="41" t="s">
        <v>640</v>
      </c>
      <c r="D23" s="42" t="s">
        <v>1048</v>
      </c>
      <c r="E23" s="42" t="s">
        <v>8</v>
      </c>
      <c r="F23" s="31" t="s">
        <v>62</v>
      </c>
      <c r="G23" s="40" t="s">
        <v>11</v>
      </c>
      <c r="H23" s="40" t="s">
        <v>1225</v>
      </c>
      <c r="I23" s="40" t="s">
        <v>1226</v>
      </c>
      <c r="J23" s="40" t="s">
        <v>1227</v>
      </c>
      <c r="K23" s="40" t="s">
        <v>1228</v>
      </c>
      <c r="L23" s="40" t="s">
        <v>1229</v>
      </c>
      <c r="M23" s="40" t="s">
        <v>1230</v>
      </c>
      <c r="N23" s="40"/>
      <c r="O23" s="40" t="s">
        <v>2</v>
      </c>
      <c r="P23" s="40" t="s">
        <v>4</v>
      </c>
      <c r="Q23" s="40" t="s">
        <v>644</v>
      </c>
      <c r="R23" s="40"/>
      <c r="S23" s="14" t="s">
        <v>1053</v>
      </c>
    </row>
    <row r="24" s="2" customFormat="1" spans="1:19">
      <c r="A24" s="26" t="s">
        <v>1231</v>
      </c>
      <c r="B24" s="24" t="s">
        <v>1232</v>
      </c>
      <c r="C24" s="24" t="s">
        <v>1233</v>
      </c>
      <c r="D24" s="24" t="s">
        <v>1234</v>
      </c>
      <c r="E24" s="24" t="s">
        <v>1235</v>
      </c>
      <c r="F24" s="40"/>
      <c r="G24" s="12">
        <v>45536</v>
      </c>
      <c r="H24" s="12">
        <f>G24+22</f>
        <v>45558</v>
      </c>
      <c r="I24" s="12">
        <f>G24+29</f>
        <v>45565</v>
      </c>
      <c r="J24" s="12">
        <f>G24+32</f>
        <v>45568</v>
      </c>
      <c r="K24" s="12">
        <f>G24+38</f>
        <v>45574</v>
      </c>
      <c r="L24" s="12">
        <f>G24+43</f>
        <v>45579</v>
      </c>
      <c r="M24" s="12">
        <f>G24-3</f>
        <v>45533</v>
      </c>
      <c r="N24" s="40" t="s">
        <v>1236</v>
      </c>
      <c r="O24" s="73" t="s">
        <v>1198</v>
      </c>
      <c r="P24" s="34" t="s">
        <v>84</v>
      </c>
      <c r="Q24" s="12">
        <f>G24-3</f>
        <v>45533</v>
      </c>
      <c r="R24" s="40" t="s">
        <v>1237</v>
      </c>
      <c r="S24" s="12">
        <f>G24-2</f>
        <v>45534</v>
      </c>
    </row>
    <row r="25" s="2" customFormat="1" spans="1:26">
      <c r="A25" s="14" t="s">
        <v>1238</v>
      </c>
      <c r="B25" s="24" t="s">
        <v>1239</v>
      </c>
      <c r="C25" s="24" t="s">
        <v>1240</v>
      </c>
      <c r="D25" s="24" t="s">
        <v>1241</v>
      </c>
      <c r="E25" s="24" t="s">
        <v>1242</v>
      </c>
      <c r="F25" s="40"/>
      <c r="G25" s="12">
        <f>G24+7</f>
        <v>45543</v>
      </c>
      <c r="H25" s="12">
        <f t="shared" ref="H25:H28" si="10">G25+22</f>
        <v>45565</v>
      </c>
      <c r="I25" s="12">
        <f t="shared" ref="I25:I28" si="11">G25+29</f>
        <v>45572</v>
      </c>
      <c r="J25" s="12">
        <f t="shared" ref="J25:J28" si="12">G25+32</f>
        <v>45575</v>
      </c>
      <c r="K25" s="12">
        <f t="shared" ref="K25:K28" si="13">G25+38</f>
        <v>45581</v>
      </c>
      <c r="L25" s="12">
        <f t="shared" ref="L25:L28" si="14">G25+43</f>
        <v>45586</v>
      </c>
      <c r="M25" s="12">
        <f t="shared" ref="M25:M28" si="15">G25-3</f>
        <v>45540</v>
      </c>
      <c r="N25" s="40" t="s">
        <v>1236</v>
      </c>
      <c r="O25" s="74"/>
      <c r="P25" s="34" t="s">
        <v>84</v>
      </c>
      <c r="Q25" s="12">
        <f>G25-3</f>
        <v>45540</v>
      </c>
      <c r="R25" s="40" t="s">
        <v>1237</v>
      </c>
      <c r="S25" s="12">
        <f>G25-2</f>
        <v>45541</v>
      </c>
      <c r="V25" s="44"/>
      <c r="W25" s="87"/>
      <c r="X25" s="87"/>
      <c r="Y25" s="44"/>
      <c r="Z25" s="87"/>
    </row>
    <row r="26" s="2" customFormat="1" spans="1:19">
      <c r="A26" s="26" t="s">
        <v>1243</v>
      </c>
      <c r="B26" s="24" t="s">
        <v>1244</v>
      </c>
      <c r="C26" s="24" t="s">
        <v>1245</v>
      </c>
      <c r="D26" s="24" t="s">
        <v>1246</v>
      </c>
      <c r="E26" s="24" t="s">
        <v>1247</v>
      </c>
      <c r="F26" s="40"/>
      <c r="G26" s="12">
        <f t="shared" ref="G26:G28" si="16">G25+7</f>
        <v>45550</v>
      </c>
      <c r="H26" s="12">
        <f t="shared" si="10"/>
        <v>45572</v>
      </c>
      <c r="I26" s="12">
        <f t="shared" si="11"/>
        <v>45579</v>
      </c>
      <c r="J26" s="12">
        <f t="shared" si="12"/>
        <v>45582</v>
      </c>
      <c r="K26" s="12">
        <f t="shared" si="13"/>
        <v>45588</v>
      </c>
      <c r="L26" s="12">
        <f t="shared" si="14"/>
        <v>45593</v>
      </c>
      <c r="M26" s="12">
        <f t="shared" si="15"/>
        <v>45547</v>
      </c>
      <c r="N26" s="40" t="s">
        <v>1236</v>
      </c>
      <c r="O26" s="74"/>
      <c r="P26" s="34" t="s">
        <v>84</v>
      </c>
      <c r="Q26" s="12">
        <f>G26-3</f>
        <v>45547</v>
      </c>
      <c r="R26" s="40" t="s">
        <v>1237</v>
      </c>
      <c r="S26" s="12">
        <f>G26-2</f>
        <v>45548</v>
      </c>
    </row>
    <row r="27" s="2" customFormat="1" spans="1:19">
      <c r="A27" s="26" t="s">
        <v>1248</v>
      </c>
      <c r="B27" s="24" t="s">
        <v>1249</v>
      </c>
      <c r="C27" s="24" t="s">
        <v>1249</v>
      </c>
      <c r="D27" s="24" t="s">
        <v>1250</v>
      </c>
      <c r="E27" s="24" t="s">
        <v>1249</v>
      </c>
      <c r="F27" s="40"/>
      <c r="G27" s="12">
        <f t="shared" si="16"/>
        <v>45557</v>
      </c>
      <c r="H27" s="12">
        <f t="shared" si="10"/>
        <v>45579</v>
      </c>
      <c r="I27" s="12">
        <f t="shared" si="11"/>
        <v>45586</v>
      </c>
      <c r="J27" s="12">
        <f t="shared" si="12"/>
        <v>45589</v>
      </c>
      <c r="K27" s="12">
        <f t="shared" si="13"/>
        <v>45595</v>
      </c>
      <c r="L27" s="12">
        <f t="shared" si="14"/>
        <v>45600</v>
      </c>
      <c r="M27" s="12">
        <f t="shared" si="15"/>
        <v>45554</v>
      </c>
      <c r="N27" s="40" t="s">
        <v>1236</v>
      </c>
      <c r="O27" s="74"/>
      <c r="P27" s="34" t="s">
        <v>22</v>
      </c>
      <c r="Q27" s="12">
        <f>G27-3</f>
        <v>45554</v>
      </c>
      <c r="R27" s="40" t="s">
        <v>1237</v>
      </c>
      <c r="S27" s="12">
        <f>G27-2</f>
        <v>45555</v>
      </c>
    </row>
    <row r="28" s="2" customFormat="1" spans="1:19">
      <c r="A28" s="26" t="s">
        <v>1251</v>
      </c>
      <c r="B28" s="24" t="s">
        <v>1252</v>
      </c>
      <c r="C28" s="24" t="s">
        <v>1253</v>
      </c>
      <c r="D28" s="24" t="s">
        <v>1254</v>
      </c>
      <c r="E28" s="24" t="s">
        <v>1255</v>
      </c>
      <c r="F28" s="40"/>
      <c r="G28" s="12">
        <f t="shared" si="16"/>
        <v>45564</v>
      </c>
      <c r="H28" s="12">
        <f t="shared" si="10"/>
        <v>45586</v>
      </c>
      <c r="I28" s="12">
        <f t="shared" si="11"/>
        <v>45593</v>
      </c>
      <c r="J28" s="12">
        <f t="shared" si="12"/>
        <v>45596</v>
      </c>
      <c r="K28" s="12">
        <f t="shared" si="13"/>
        <v>45602</v>
      </c>
      <c r="L28" s="12">
        <f t="shared" si="14"/>
        <v>45607</v>
      </c>
      <c r="M28" s="12">
        <f t="shared" si="15"/>
        <v>45561</v>
      </c>
      <c r="N28" s="40" t="s">
        <v>1236</v>
      </c>
      <c r="O28" s="75"/>
      <c r="P28" s="34" t="s">
        <v>84</v>
      </c>
      <c r="Q28" s="12">
        <f>G28-3</f>
        <v>45561</v>
      </c>
      <c r="R28" s="40" t="s">
        <v>1237</v>
      </c>
      <c r="S28" s="12">
        <f>G28-2</f>
        <v>45562</v>
      </c>
    </row>
    <row r="29" s="2" customFormat="1" spans="1:18">
      <c r="A29" s="43"/>
      <c r="B29" s="28"/>
      <c r="C29" s="28"/>
      <c r="D29" s="28"/>
      <c r="E29" s="28"/>
      <c r="F29" s="44"/>
      <c r="N29" s="44"/>
      <c r="O29" s="72"/>
      <c r="P29" s="76"/>
      <c r="R29" s="44"/>
    </row>
    <row r="30" spans="1:28">
      <c r="A30" s="43"/>
      <c r="B30" s="45"/>
      <c r="C30" s="45"/>
      <c r="G30" s="4"/>
      <c r="H30" s="4"/>
      <c r="I30" s="4"/>
      <c r="J30" s="4"/>
      <c r="K30" s="4"/>
      <c r="L30" s="4"/>
      <c r="M30" s="4"/>
      <c r="N30" s="4"/>
      <c r="O30" s="4"/>
      <c r="R30" s="4"/>
      <c r="U30" s="4"/>
      <c r="V30" s="4"/>
      <c r="W30" s="4"/>
      <c r="X30" s="4"/>
      <c r="Y30" s="4"/>
      <c r="Z30" s="4"/>
      <c r="AA30" s="4"/>
      <c r="AB30" s="4"/>
    </row>
    <row r="31" spans="1:28">
      <c r="A31" s="11" t="s">
        <v>1256</v>
      </c>
      <c r="B31" s="39"/>
      <c r="C31" s="39"/>
      <c r="D31" s="4"/>
      <c r="E31" s="4"/>
      <c r="F31" s="4"/>
      <c r="G31" s="4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U31" s="4"/>
      <c r="V31" s="4"/>
      <c r="W31" s="4"/>
      <c r="X31" s="4"/>
      <c r="Y31" s="4"/>
      <c r="Z31" s="4"/>
      <c r="AA31" s="4"/>
      <c r="AB31" s="4"/>
    </row>
    <row r="32" spans="1:28">
      <c r="A32" s="47" t="s">
        <v>3</v>
      </c>
      <c r="B32" s="13" t="s">
        <v>521</v>
      </c>
      <c r="C32" s="13" t="s">
        <v>640</v>
      </c>
      <c r="D32" s="14" t="s">
        <v>1048</v>
      </c>
      <c r="E32" s="13" t="s">
        <v>8</v>
      </c>
      <c r="F32" s="14" t="s">
        <v>39</v>
      </c>
      <c r="G32" s="15" t="s">
        <v>11</v>
      </c>
      <c r="H32" s="15" t="s">
        <v>1257</v>
      </c>
      <c r="I32" s="15" t="s">
        <v>1258</v>
      </c>
      <c r="J32" s="15" t="s">
        <v>1259</v>
      </c>
      <c r="K32" s="15" t="s">
        <v>1260</v>
      </c>
      <c r="L32" s="15" t="s">
        <v>1261</v>
      </c>
      <c r="M32" s="15" t="s">
        <v>1262</v>
      </c>
      <c r="N32" s="15"/>
      <c r="O32" s="77" t="s">
        <v>2</v>
      </c>
      <c r="P32" s="77" t="s">
        <v>4</v>
      </c>
      <c r="Q32" s="14" t="s">
        <v>644</v>
      </c>
      <c r="R32" s="14"/>
      <c r="S32" s="14" t="s">
        <v>1053</v>
      </c>
      <c r="U32" s="4"/>
      <c r="V32" s="4"/>
      <c r="W32" s="4"/>
      <c r="X32" s="4"/>
      <c r="Y32" s="4"/>
      <c r="Z32" s="4"/>
      <c r="AA32" s="4"/>
      <c r="AB32" s="4"/>
    </row>
    <row r="33" spans="1:28">
      <c r="A33" s="26" t="s">
        <v>1263</v>
      </c>
      <c r="B33" s="24" t="s">
        <v>1264</v>
      </c>
      <c r="C33" s="24" t="s">
        <v>1264</v>
      </c>
      <c r="D33" s="24" t="s">
        <v>1265</v>
      </c>
      <c r="E33" s="24" t="s">
        <v>1264</v>
      </c>
      <c r="F33" s="12"/>
      <c r="G33" s="12">
        <v>45542</v>
      </c>
      <c r="H33" s="12">
        <f>G33+16</f>
        <v>45558</v>
      </c>
      <c r="I33" s="12">
        <f>G33+18</f>
        <v>45560</v>
      </c>
      <c r="J33" s="12" t="s">
        <v>1084</v>
      </c>
      <c r="K33" s="12">
        <f>G33+28</f>
        <v>45570</v>
      </c>
      <c r="L33" s="12">
        <f>G33+31</f>
        <v>45573</v>
      </c>
      <c r="M33" s="12">
        <f>G33-3</f>
        <v>45539</v>
      </c>
      <c r="N33" s="40" t="s">
        <v>1236</v>
      </c>
      <c r="O33" s="70" t="s">
        <v>1266</v>
      </c>
      <c r="P33" s="26" t="s">
        <v>1096</v>
      </c>
      <c r="Q33" s="12">
        <f>G33-3</f>
        <v>45539</v>
      </c>
      <c r="R33" s="14" t="s">
        <v>1237</v>
      </c>
      <c r="S33" s="12">
        <f>G33-2</f>
        <v>45540</v>
      </c>
      <c r="U33" s="4"/>
      <c r="V33" s="4"/>
      <c r="W33" s="4"/>
      <c r="X33" s="4"/>
      <c r="Y33" s="4"/>
      <c r="Z33" s="4"/>
      <c r="AA33" s="4"/>
      <c r="AB33" s="4"/>
    </row>
    <row r="34" spans="1:28">
      <c r="A34" s="14" t="s">
        <v>1267</v>
      </c>
      <c r="B34" s="24" t="s">
        <v>1268</v>
      </c>
      <c r="C34" s="24" t="s">
        <v>1268</v>
      </c>
      <c r="D34" s="24" t="s">
        <v>1269</v>
      </c>
      <c r="E34" s="24" t="s">
        <v>1270</v>
      </c>
      <c r="F34" s="12"/>
      <c r="G34" s="12">
        <f>G33+7</f>
        <v>45549</v>
      </c>
      <c r="H34" s="12">
        <f t="shared" ref="H34:L36" si="17">H33+7</f>
        <v>45565</v>
      </c>
      <c r="I34" s="12">
        <f t="shared" si="17"/>
        <v>45567</v>
      </c>
      <c r="J34" s="12">
        <f>G34+21</f>
        <v>45570</v>
      </c>
      <c r="K34" s="12">
        <f t="shared" si="17"/>
        <v>45577</v>
      </c>
      <c r="L34" s="12">
        <f t="shared" si="17"/>
        <v>45580</v>
      </c>
      <c r="M34" s="12">
        <f>G34-3</f>
        <v>45546</v>
      </c>
      <c r="N34" s="40" t="s">
        <v>1236</v>
      </c>
      <c r="O34" s="70"/>
      <c r="P34" s="26" t="s">
        <v>747</v>
      </c>
      <c r="Q34" s="12">
        <f>G34-3</f>
        <v>45546</v>
      </c>
      <c r="R34" s="14" t="s">
        <v>1237</v>
      </c>
      <c r="S34" s="12">
        <f>G34-2</f>
        <v>45547</v>
      </c>
      <c r="U34" s="88"/>
      <c r="V34" s="4"/>
      <c r="W34" s="4"/>
      <c r="X34" s="4"/>
      <c r="Y34" s="4"/>
      <c r="Z34" s="4"/>
      <c r="AA34" s="4"/>
      <c r="AB34" s="4"/>
    </row>
    <row r="35" spans="1:28">
      <c r="A35" s="26" t="s">
        <v>1271</v>
      </c>
      <c r="B35" s="24" t="s">
        <v>316</v>
      </c>
      <c r="C35" s="24" t="s">
        <v>316</v>
      </c>
      <c r="D35" s="24" t="s">
        <v>1272</v>
      </c>
      <c r="E35" s="24" t="s">
        <v>316</v>
      </c>
      <c r="F35" s="12"/>
      <c r="G35" s="12">
        <f t="shared" ref="G35:G36" si="18">G34+7</f>
        <v>45556</v>
      </c>
      <c r="H35" s="12">
        <f t="shared" si="17"/>
        <v>45572</v>
      </c>
      <c r="I35" s="12">
        <f t="shared" si="17"/>
        <v>45574</v>
      </c>
      <c r="J35" s="12">
        <f t="shared" ref="J35:J36" si="19">G35+21</f>
        <v>45577</v>
      </c>
      <c r="K35" s="12">
        <f t="shared" si="17"/>
        <v>45584</v>
      </c>
      <c r="L35" s="12">
        <f t="shared" si="17"/>
        <v>45587</v>
      </c>
      <c r="M35" s="12">
        <f>G35-3</f>
        <v>45553</v>
      </c>
      <c r="N35" s="40" t="s">
        <v>1236</v>
      </c>
      <c r="O35" s="70"/>
      <c r="P35" s="26" t="s">
        <v>22</v>
      </c>
      <c r="Q35" s="12">
        <f>G35-3</f>
        <v>45553</v>
      </c>
      <c r="R35" s="14" t="s">
        <v>1237</v>
      </c>
      <c r="S35" s="12">
        <f>G35-2</f>
        <v>45554</v>
      </c>
      <c r="U35" s="4"/>
      <c r="V35" s="4"/>
      <c r="W35" s="4"/>
      <c r="X35" s="4"/>
      <c r="Y35" s="4"/>
      <c r="Z35" s="4"/>
      <c r="AA35" s="4"/>
      <c r="AB35" s="4"/>
    </row>
    <row r="36" spans="1:28">
      <c r="A36" s="26" t="s">
        <v>1273</v>
      </c>
      <c r="B36" s="24" t="s">
        <v>1274</v>
      </c>
      <c r="C36" s="24" t="s">
        <v>1274</v>
      </c>
      <c r="D36" s="24" t="s">
        <v>1275</v>
      </c>
      <c r="E36" s="24" t="s">
        <v>1274</v>
      </c>
      <c r="F36" s="12"/>
      <c r="G36" s="12">
        <f t="shared" si="18"/>
        <v>45563</v>
      </c>
      <c r="H36" s="12">
        <f t="shared" si="17"/>
        <v>45579</v>
      </c>
      <c r="I36" s="12">
        <f t="shared" si="17"/>
        <v>45581</v>
      </c>
      <c r="J36" s="12">
        <f t="shared" si="19"/>
        <v>45584</v>
      </c>
      <c r="K36" s="12">
        <f t="shared" si="17"/>
        <v>45591</v>
      </c>
      <c r="L36" s="12">
        <f t="shared" si="17"/>
        <v>45594</v>
      </c>
      <c r="M36" s="12">
        <f>G36-3</f>
        <v>45560</v>
      </c>
      <c r="N36" s="40" t="s">
        <v>1236</v>
      </c>
      <c r="O36" s="70"/>
      <c r="P36" s="26" t="s">
        <v>1096</v>
      </c>
      <c r="Q36" s="12">
        <f>G36-3</f>
        <v>45560</v>
      </c>
      <c r="R36" s="14" t="s">
        <v>1237</v>
      </c>
      <c r="S36" s="12">
        <f t="shared" ref="S36" si="20">G36-2</f>
        <v>45561</v>
      </c>
      <c r="U36" s="4"/>
      <c r="V36" s="4"/>
      <c r="W36" s="4"/>
      <c r="X36" s="4"/>
      <c r="Y36" s="4"/>
      <c r="Z36" s="4"/>
      <c r="AA36" s="4"/>
      <c r="AB36" s="4"/>
    </row>
    <row r="37" s="1" customFormat="1" spans="1:28">
      <c r="A37" s="3"/>
      <c r="B37" s="19"/>
      <c r="C37" s="19"/>
      <c r="D37" s="20"/>
      <c r="E37" s="20"/>
      <c r="F37" s="48"/>
      <c r="G37" s="49"/>
      <c r="H37" s="49"/>
      <c r="I37" s="49"/>
      <c r="J37" s="49"/>
      <c r="K37" s="49"/>
      <c r="L37" s="49"/>
      <c r="M37" s="49"/>
      <c r="N37" s="78"/>
      <c r="O37" s="48"/>
      <c r="P37" s="3"/>
      <c r="Q37" s="49"/>
      <c r="R37" s="48"/>
      <c r="U37" s="48"/>
      <c r="V37" s="48"/>
      <c r="W37" s="48"/>
      <c r="X37" s="48"/>
      <c r="Y37" s="48"/>
      <c r="Z37" s="48"/>
      <c r="AA37" s="48"/>
      <c r="AB37" s="48"/>
    </row>
    <row r="38" spans="1:28">
      <c r="A38" s="43"/>
      <c r="B38" s="39"/>
      <c r="C38" s="39"/>
      <c r="D38" s="2"/>
      <c r="E38" s="2"/>
      <c r="F38" s="4"/>
      <c r="G38" s="2"/>
      <c r="H38" s="2"/>
      <c r="I38" s="2"/>
      <c r="J38" s="2"/>
      <c r="K38" s="2"/>
      <c r="L38" s="2"/>
      <c r="M38" s="2"/>
      <c r="N38" s="2"/>
      <c r="O38" s="79"/>
      <c r="P38" s="79"/>
      <c r="Q38" s="4"/>
      <c r="R38" s="4"/>
      <c r="U38" s="4"/>
      <c r="V38" s="4"/>
      <c r="W38" s="4"/>
      <c r="X38" s="4"/>
      <c r="Y38" s="4"/>
      <c r="Z38" s="4"/>
      <c r="AA38" s="4"/>
      <c r="AB38" s="4"/>
    </row>
    <row r="39" spans="1:18">
      <c r="A39" s="11" t="s">
        <v>1276</v>
      </c>
      <c r="B39" s="39"/>
      <c r="C39" s="39"/>
      <c r="D39" s="2"/>
      <c r="E39" s="2"/>
      <c r="F39" s="4"/>
      <c r="G39" s="2"/>
      <c r="H39" s="2"/>
      <c r="I39" s="2"/>
      <c r="J39" s="2"/>
      <c r="K39" s="2"/>
      <c r="L39" s="2"/>
      <c r="M39" s="2"/>
      <c r="N39" s="2"/>
      <c r="O39" s="79"/>
      <c r="P39" s="79"/>
      <c r="Q39" s="4"/>
      <c r="R39" s="4"/>
    </row>
    <row r="40" spans="1:19">
      <c r="A40" s="47" t="s">
        <v>3</v>
      </c>
      <c r="B40" s="41" t="s">
        <v>521</v>
      </c>
      <c r="C40" s="41" t="s">
        <v>640</v>
      </c>
      <c r="D40" s="42" t="s">
        <v>1048</v>
      </c>
      <c r="E40" s="42" t="s">
        <v>8</v>
      </c>
      <c r="F40" s="42" t="s">
        <v>683</v>
      </c>
      <c r="G40" s="42" t="s">
        <v>11</v>
      </c>
      <c r="H40" s="42" t="s">
        <v>1277</v>
      </c>
      <c r="I40" s="42" t="s">
        <v>1258</v>
      </c>
      <c r="J40" s="42" t="s">
        <v>1260</v>
      </c>
      <c r="K40" s="42" t="s">
        <v>1278</v>
      </c>
      <c r="L40" s="42" t="s">
        <v>1279</v>
      </c>
      <c r="M40" s="42" t="s">
        <v>1262</v>
      </c>
      <c r="N40" s="42"/>
      <c r="O40" s="42" t="s">
        <v>2</v>
      </c>
      <c r="P40" s="42" t="s">
        <v>644</v>
      </c>
      <c r="Q40" s="42"/>
      <c r="R40" s="42" t="s">
        <v>1280</v>
      </c>
      <c r="S40" s="14" t="s">
        <v>1053</v>
      </c>
    </row>
    <row r="41" spans="1:19">
      <c r="A41" s="50" t="s">
        <v>1281</v>
      </c>
      <c r="B41" s="27" t="s">
        <v>1282</v>
      </c>
      <c r="C41" s="27" t="s">
        <v>1282</v>
      </c>
      <c r="D41" s="42" t="s">
        <v>1283</v>
      </c>
      <c r="E41" s="27" t="s">
        <v>1282</v>
      </c>
      <c r="F41" s="42"/>
      <c r="G41" s="12">
        <v>45539</v>
      </c>
      <c r="H41" s="12" t="s">
        <v>1284</v>
      </c>
      <c r="I41" s="12" t="s">
        <v>1285</v>
      </c>
      <c r="J41" s="12">
        <f>G41+30</f>
        <v>45569</v>
      </c>
      <c r="K41" s="12">
        <f>G41+36</f>
        <v>45575</v>
      </c>
      <c r="L41" s="12">
        <f>G41+38</f>
        <v>45577</v>
      </c>
      <c r="M41" s="12">
        <f>G41-2</f>
        <v>45537</v>
      </c>
      <c r="N41" s="42" t="s">
        <v>1236</v>
      </c>
      <c r="O41" s="80" t="s">
        <v>1198</v>
      </c>
      <c r="P41" s="12">
        <f>G41-2</f>
        <v>45537</v>
      </c>
      <c r="Q41" s="42" t="s">
        <v>1237</v>
      </c>
      <c r="R41" s="42" t="s">
        <v>22</v>
      </c>
      <c r="S41" s="12">
        <f>G41-2</f>
        <v>45537</v>
      </c>
    </row>
    <row r="42" spans="1:19">
      <c r="A42" s="50" t="s">
        <v>1286</v>
      </c>
      <c r="B42" s="27" t="s">
        <v>1287</v>
      </c>
      <c r="C42" s="27" t="s">
        <v>1287</v>
      </c>
      <c r="D42" s="27" t="s">
        <v>1288</v>
      </c>
      <c r="E42" s="27" t="s">
        <v>1287</v>
      </c>
      <c r="F42" s="42"/>
      <c r="G42" s="12">
        <f>G41+7</f>
        <v>45546</v>
      </c>
      <c r="H42" s="12">
        <f>G42+21</f>
        <v>45567</v>
      </c>
      <c r="I42" s="12">
        <f>G42+23</f>
        <v>45569</v>
      </c>
      <c r="J42" s="12">
        <f t="shared" ref="J42:J44" si="21">G42+30</f>
        <v>45576</v>
      </c>
      <c r="K42" s="12">
        <f t="shared" ref="K42:K44" si="22">G42+36</f>
        <v>45582</v>
      </c>
      <c r="L42" s="12">
        <f t="shared" ref="L42:L44" si="23">G42+38</f>
        <v>45584</v>
      </c>
      <c r="M42" s="12">
        <f t="shared" ref="M42:M44" si="24">G42-2</f>
        <v>45544</v>
      </c>
      <c r="N42" s="42" t="s">
        <v>1236</v>
      </c>
      <c r="O42" s="80"/>
      <c r="P42" s="12">
        <f t="shared" ref="P42:P44" si="25">G42-2</f>
        <v>45544</v>
      </c>
      <c r="Q42" s="42" t="s">
        <v>1237</v>
      </c>
      <c r="R42" s="42" t="s">
        <v>22</v>
      </c>
      <c r="S42" s="12">
        <f>G42-2</f>
        <v>45544</v>
      </c>
    </row>
    <row r="43" spans="1:19">
      <c r="A43" s="50" t="s">
        <v>1289</v>
      </c>
      <c r="B43" s="27" t="s">
        <v>1290</v>
      </c>
      <c r="C43" s="27" t="s">
        <v>1290</v>
      </c>
      <c r="D43" s="27" t="s">
        <v>1291</v>
      </c>
      <c r="E43" s="27" t="s">
        <v>1290</v>
      </c>
      <c r="F43" s="42"/>
      <c r="G43" s="12">
        <f t="shared" ref="G43:G44" si="26">G42+7</f>
        <v>45553</v>
      </c>
      <c r="H43" s="12">
        <f t="shared" ref="H43:H44" si="27">G43+21</f>
        <v>45574</v>
      </c>
      <c r="I43" s="12">
        <f t="shared" ref="I43:I44" si="28">G43+23</f>
        <v>45576</v>
      </c>
      <c r="J43" s="12">
        <f t="shared" si="21"/>
        <v>45583</v>
      </c>
      <c r="K43" s="12">
        <f t="shared" si="22"/>
        <v>45589</v>
      </c>
      <c r="L43" s="12">
        <f t="shared" si="23"/>
        <v>45591</v>
      </c>
      <c r="M43" s="12">
        <f t="shared" si="24"/>
        <v>45551</v>
      </c>
      <c r="N43" s="42" t="s">
        <v>1236</v>
      </c>
      <c r="O43" s="80"/>
      <c r="P43" s="12">
        <f t="shared" si="25"/>
        <v>45551</v>
      </c>
      <c r="Q43" s="42" t="s">
        <v>1237</v>
      </c>
      <c r="R43" s="42" t="s">
        <v>22</v>
      </c>
      <c r="S43" s="12">
        <f>G43-2</f>
        <v>45551</v>
      </c>
    </row>
    <row r="44" spans="1:19">
      <c r="A44" s="50" t="s">
        <v>1292</v>
      </c>
      <c r="B44" s="27" t="s">
        <v>1293</v>
      </c>
      <c r="C44" s="27" t="s">
        <v>1293</v>
      </c>
      <c r="D44" s="27" t="s">
        <v>1294</v>
      </c>
      <c r="E44" s="27" t="s">
        <v>1293</v>
      </c>
      <c r="F44" s="42"/>
      <c r="G44" s="12">
        <f t="shared" si="26"/>
        <v>45560</v>
      </c>
      <c r="H44" s="12">
        <f t="shared" si="27"/>
        <v>45581</v>
      </c>
      <c r="I44" s="12">
        <f t="shared" si="28"/>
        <v>45583</v>
      </c>
      <c r="J44" s="12">
        <f t="shared" si="21"/>
        <v>45590</v>
      </c>
      <c r="K44" s="12">
        <f t="shared" si="22"/>
        <v>45596</v>
      </c>
      <c r="L44" s="12">
        <f t="shared" si="23"/>
        <v>45598</v>
      </c>
      <c r="M44" s="12">
        <f t="shared" si="24"/>
        <v>45558</v>
      </c>
      <c r="N44" s="42" t="s">
        <v>1236</v>
      </c>
      <c r="O44" s="80"/>
      <c r="P44" s="12">
        <f t="shared" si="25"/>
        <v>45558</v>
      </c>
      <c r="Q44" s="42" t="s">
        <v>1237</v>
      </c>
      <c r="R44" s="42" t="s">
        <v>22</v>
      </c>
      <c r="S44" s="12">
        <f>G44-2</f>
        <v>45558</v>
      </c>
    </row>
    <row r="45" spans="1:19">
      <c r="A45" s="51"/>
      <c r="B45" s="29"/>
      <c r="C45" s="29"/>
      <c r="D45" s="29"/>
      <c r="E45" s="29"/>
      <c r="F45" s="52"/>
      <c r="G45" s="2"/>
      <c r="H45" s="2"/>
      <c r="I45" s="2"/>
      <c r="J45" s="2"/>
      <c r="K45" s="2"/>
      <c r="L45" s="2"/>
      <c r="M45" s="2"/>
      <c r="N45" s="52"/>
      <c r="O45" s="81"/>
      <c r="P45" s="2"/>
      <c r="Q45" s="52"/>
      <c r="R45" s="52"/>
      <c r="S45" s="2"/>
    </row>
    <row r="46" s="3" customFormat="1" spans="19:19">
      <c r="S46" s="2"/>
    </row>
    <row r="47" spans="1:19">
      <c r="A47" s="2" t="s">
        <v>1295</v>
      </c>
      <c r="B47" s="39"/>
      <c r="C47" s="39"/>
      <c r="D47" s="2"/>
      <c r="E47" s="2"/>
      <c r="F47" s="2"/>
      <c r="G47" s="2"/>
      <c r="H47" s="2"/>
      <c r="I47" s="2"/>
      <c r="J47" s="2"/>
      <c r="K47" s="2"/>
      <c r="L47" s="2"/>
      <c r="M47" s="46"/>
      <c r="N47" s="82"/>
      <c r="O47" s="46"/>
      <c r="P47" s="4"/>
      <c r="Q47" s="2"/>
      <c r="R47" s="4"/>
      <c r="S47" s="2"/>
    </row>
    <row r="48" spans="1:20">
      <c r="A48" s="40" t="s">
        <v>1145</v>
      </c>
      <c r="B48" s="41" t="s">
        <v>521</v>
      </c>
      <c r="C48" s="41" t="s">
        <v>640</v>
      </c>
      <c r="D48" s="42" t="s">
        <v>1048</v>
      </c>
      <c r="E48" s="42" t="s">
        <v>8</v>
      </c>
      <c r="F48" s="42" t="s">
        <v>129</v>
      </c>
      <c r="G48" s="40" t="s">
        <v>11</v>
      </c>
      <c r="H48" s="40" t="s">
        <v>1296</v>
      </c>
      <c r="I48" s="12" t="s">
        <v>1277</v>
      </c>
      <c r="J48" s="12" t="s">
        <v>1258</v>
      </c>
      <c r="K48" s="40" t="s">
        <v>1262</v>
      </c>
      <c r="L48" s="40"/>
      <c r="M48" s="40" t="s">
        <v>2</v>
      </c>
      <c r="N48" s="12" t="s">
        <v>4</v>
      </c>
      <c r="O48" s="40" t="s">
        <v>644</v>
      </c>
      <c r="P48" s="40"/>
      <c r="Q48" s="4"/>
      <c r="R48" s="2"/>
      <c r="S48" s="4"/>
      <c r="T48" s="2"/>
    </row>
    <row r="49" spans="1:20">
      <c r="A49" s="16" t="s">
        <v>45</v>
      </c>
      <c r="B49" s="27"/>
      <c r="C49" s="27"/>
      <c r="D49" s="34"/>
      <c r="E49" s="27"/>
      <c r="F49" s="12"/>
      <c r="G49" s="12">
        <v>45539</v>
      </c>
      <c r="H49" s="12">
        <f>G49+18</f>
        <v>45557</v>
      </c>
      <c r="I49" s="12">
        <f>G49+23</f>
        <v>45562</v>
      </c>
      <c r="J49" s="12">
        <f>G49+28</f>
        <v>45567</v>
      </c>
      <c r="K49" s="12">
        <f>G49-2</f>
        <v>45537</v>
      </c>
      <c r="L49" s="12" t="s">
        <v>1236</v>
      </c>
      <c r="M49" s="83" t="s">
        <v>1198</v>
      </c>
      <c r="N49" s="42"/>
      <c r="O49" s="12">
        <f>K49-3</f>
        <v>45534</v>
      </c>
      <c r="P49" s="12" t="s">
        <v>1236</v>
      </c>
      <c r="Q49" s="4"/>
      <c r="R49" s="2"/>
      <c r="S49" s="4"/>
      <c r="T49" s="2"/>
    </row>
    <row r="50" spans="1:20">
      <c r="A50" s="16" t="s">
        <v>1297</v>
      </c>
      <c r="B50" s="27" t="s">
        <v>1298</v>
      </c>
      <c r="C50" s="27" t="s">
        <v>1298</v>
      </c>
      <c r="D50" s="34" t="s">
        <v>1299</v>
      </c>
      <c r="E50" s="27" t="s">
        <v>1298</v>
      </c>
      <c r="F50" s="12"/>
      <c r="G50" s="12">
        <f>G49+7</f>
        <v>45546</v>
      </c>
      <c r="H50" s="12">
        <f t="shared" ref="H50:K52" si="29">H49+7</f>
        <v>45564</v>
      </c>
      <c r="I50" s="12">
        <f t="shared" si="29"/>
        <v>45569</v>
      </c>
      <c r="J50" s="12">
        <f t="shared" si="29"/>
        <v>45574</v>
      </c>
      <c r="K50" s="12">
        <f t="shared" si="29"/>
        <v>45544</v>
      </c>
      <c r="L50" s="12" t="s">
        <v>1236</v>
      </c>
      <c r="M50" s="83"/>
      <c r="N50" s="34" t="s">
        <v>22</v>
      </c>
      <c r="O50" s="12">
        <f t="shared" ref="O50:O52" si="30">O49+7</f>
        <v>45541</v>
      </c>
      <c r="P50" s="12" t="s">
        <v>1236</v>
      </c>
      <c r="Q50" s="4"/>
      <c r="R50" s="2"/>
      <c r="S50" s="4"/>
      <c r="T50" s="2"/>
    </row>
    <row r="51" spans="1:20">
      <c r="A51" s="16" t="s">
        <v>1300</v>
      </c>
      <c r="B51" s="27" t="s">
        <v>1301</v>
      </c>
      <c r="C51" s="27" t="s">
        <v>1301</v>
      </c>
      <c r="D51" s="34" t="s">
        <v>1302</v>
      </c>
      <c r="E51" s="27" t="s">
        <v>1301</v>
      </c>
      <c r="F51" s="12"/>
      <c r="G51" s="12">
        <f>G50+7</f>
        <v>45553</v>
      </c>
      <c r="H51" s="12">
        <f t="shared" si="29"/>
        <v>45571</v>
      </c>
      <c r="I51" s="12">
        <f t="shared" si="29"/>
        <v>45576</v>
      </c>
      <c r="J51" s="12">
        <f t="shared" si="29"/>
        <v>45581</v>
      </c>
      <c r="K51" s="12">
        <f t="shared" si="29"/>
        <v>45551</v>
      </c>
      <c r="L51" s="12" t="s">
        <v>1236</v>
      </c>
      <c r="M51" s="83"/>
      <c r="N51" s="34" t="s">
        <v>22</v>
      </c>
      <c r="O51" s="12">
        <f t="shared" si="30"/>
        <v>45548</v>
      </c>
      <c r="P51" s="12" t="s">
        <v>1236</v>
      </c>
      <c r="Q51" s="4"/>
      <c r="R51" s="2"/>
      <c r="S51" s="4"/>
      <c r="T51" s="2"/>
    </row>
    <row r="52" spans="1:20">
      <c r="A52" s="16" t="s">
        <v>1303</v>
      </c>
      <c r="B52" s="27" t="s">
        <v>1304</v>
      </c>
      <c r="C52" s="27" t="s">
        <v>1304</v>
      </c>
      <c r="D52" s="34" t="s">
        <v>1305</v>
      </c>
      <c r="E52" s="27" t="s">
        <v>1304</v>
      </c>
      <c r="F52" s="12"/>
      <c r="G52" s="12">
        <f>G51+7</f>
        <v>45560</v>
      </c>
      <c r="H52" s="12">
        <f t="shared" si="29"/>
        <v>45578</v>
      </c>
      <c r="I52" s="12">
        <f t="shared" si="29"/>
        <v>45583</v>
      </c>
      <c r="J52" s="12">
        <f t="shared" si="29"/>
        <v>45588</v>
      </c>
      <c r="K52" s="12">
        <f t="shared" si="29"/>
        <v>45558</v>
      </c>
      <c r="L52" s="12" t="s">
        <v>1236</v>
      </c>
      <c r="M52" s="83"/>
      <c r="N52" s="34" t="s">
        <v>26</v>
      </c>
      <c r="O52" s="12">
        <f t="shared" si="30"/>
        <v>45555</v>
      </c>
      <c r="P52" s="12" t="s">
        <v>1236</v>
      </c>
      <c r="Q52" s="4"/>
      <c r="R52" s="2"/>
      <c r="S52" s="4"/>
      <c r="T52" s="2"/>
    </row>
    <row r="53" spans="6:19">
      <c r="F53" s="2"/>
      <c r="G53" s="2"/>
      <c r="H53" s="2"/>
      <c r="I53" s="2"/>
      <c r="J53" s="2"/>
      <c r="K53" s="2"/>
      <c r="L53" s="44"/>
      <c r="M53" s="46"/>
      <c r="N53" s="2"/>
      <c r="O53" s="44"/>
      <c r="P53" s="4"/>
      <c r="Q53" s="2"/>
      <c r="R53" s="4"/>
      <c r="S53" s="2"/>
    </row>
    <row r="54" spans="1:19">
      <c r="A54" s="2"/>
      <c r="B54" s="39"/>
      <c r="C54" s="39"/>
      <c r="D54" s="2"/>
      <c r="E54" s="2"/>
      <c r="F54" s="2"/>
      <c r="G54" s="2"/>
      <c r="H54" s="2"/>
      <c r="I54" s="2"/>
      <c r="J54" s="2"/>
      <c r="K54" s="2"/>
      <c r="L54" s="2"/>
      <c r="M54" s="46"/>
      <c r="N54" s="82"/>
      <c r="O54" s="46"/>
      <c r="P54" s="4"/>
      <c r="Q54" s="2"/>
      <c r="R54" s="4"/>
      <c r="S54" s="2"/>
    </row>
    <row r="55" spans="1:18">
      <c r="A55" s="11" t="s">
        <v>1306</v>
      </c>
      <c r="B55" s="39"/>
      <c r="C55" s="39"/>
      <c r="D55" s="4"/>
      <c r="E55" s="4"/>
      <c r="F55" s="4"/>
      <c r="G55" s="46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="2" customFormat="1" spans="1:19">
      <c r="A56" s="12" t="s">
        <v>3</v>
      </c>
      <c r="B56" s="13" t="s">
        <v>521</v>
      </c>
      <c r="C56" s="13" t="s">
        <v>640</v>
      </c>
      <c r="D56" s="12" t="s">
        <v>1048</v>
      </c>
      <c r="E56" s="12" t="s">
        <v>8</v>
      </c>
      <c r="F56" s="12" t="s">
        <v>170</v>
      </c>
      <c r="G56" s="12" t="s">
        <v>11</v>
      </c>
      <c r="H56" s="12" t="s">
        <v>1307</v>
      </c>
      <c r="I56" s="12" t="s">
        <v>1308</v>
      </c>
      <c r="J56" s="12" t="s">
        <v>1309</v>
      </c>
      <c r="K56" s="12" t="s">
        <v>1310</v>
      </c>
      <c r="L56" s="12" t="s">
        <v>1311</v>
      </c>
      <c r="M56" s="40" t="s">
        <v>2</v>
      </c>
      <c r="N56" s="13" t="s">
        <v>1262</v>
      </c>
      <c r="O56" s="13"/>
      <c r="P56" s="12" t="s">
        <v>4</v>
      </c>
      <c r="Q56" s="14" t="s">
        <v>644</v>
      </c>
      <c r="R56" s="14"/>
      <c r="S56" s="14" t="s">
        <v>1053</v>
      </c>
    </row>
    <row r="57" spans="1:19">
      <c r="A57" s="34" t="s">
        <v>1312</v>
      </c>
      <c r="B57" s="24" t="s">
        <v>1313</v>
      </c>
      <c r="C57" s="53" t="s">
        <v>1314</v>
      </c>
      <c r="D57" s="24" t="s">
        <v>1315</v>
      </c>
      <c r="E57" s="24" t="s">
        <v>1316</v>
      </c>
      <c r="F57" s="14"/>
      <c r="G57" s="12">
        <v>45541</v>
      </c>
      <c r="H57" s="12">
        <f>G57+22</f>
        <v>45563</v>
      </c>
      <c r="I57" s="12">
        <f>G57+24</f>
        <v>45565</v>
      </c>
      <c r="J57" s="12">
        <f>G57+31</f>
        <v>45572</v>
      </c>
      <c r="K57" s="12">
        <f>G57+37</f>
        <v>45578</v>
      </c>
      <c r="L57" s="12">
        <f>G57+43</f>
        <v>45584</v>
      </c>
      <c r="M57" s="83" t="s">
        <v>1198</v>
      </c>
      <c r="N57" s="12">
        <f>G57-3</f>
        <v>45538</v>
      </c>
      <c r="O57" s="12" t="s">
        <v>1236</v>
      </c>
      <c r="P57" s="40" t="s">
        <v>46</v>
      </c>
      <c r="Q57" s="12">
        <f>G57-3</f>
        <v>45538</v>
      </c>
      <c r="R57" s="14" t="s">
        <v>1237</v>
      </c>
      <c r="S57" s="12">
        <f>G57-2</f>
        <v>45539</v>
      </c>
    </row>
    <row r="58" spans="1:19">
      <c r="A58" s="34" t="s">
        <v>1317</v>
      </c>
      <c r="B58" s="41" t="s">
        <v>1318</v>
      </c>
      <c r="C58" s="53" t="s">
        <v>1268</v>
      </c>
      <c r="D58" s="24" t="s">
        <v>1319</v>
      </c>
      <c r="E58" s="41" t="s">
        <v>1320</v>
      </c>
      <c r="F58" s="14"/>
      <c r="G58" s="12">
        <f>G57+7</f>
        <v>45548</v>
      </c>
      <c r="H58" s="12">
        <f t="shared" ref="H58:L60" si="31">H57+7</f>
        <v>45570</v>
      </c>
      <c r="I58" s="12">
        <f t="shared" si="31"/>
        <v>45572</v>
      </c>
      <c r="J58" s="12">
        <f t="shared" si="31"/>
        <v>45579</v>
      </c>
      <c r="K58" s="12">
        <f t="shared" si="31"/>
        <v>45585</v>
      </c>
      <c r="L58" s="12">
        <f t="shared" si="31"/>
        <v>45591</v>
      </c>
      <c r="M58" s="83"/>
      <c r="N58" s="12">
        <f>G58-3</f>
        <v>45545</v>
      </c>
      <c r="O58" s="12" t="s">
        <v>1236</v>
      </c>
      <c r="P58" s="40" t="s">
        <v>46</v>
      </c>
      <c r="Q58" s="12">
        <f>G58-3</f>
        <v>45545</v>
      </c>
      <c r="R58" s="14" t="s">
        <v>1237</v>
      </c>
      <c r="S58" s="12">
        <f>G58-2</f>
        <v>45546</v>
      </c>
    </row>
    <row r="59" spans="1:19">
      <c r="A59" s="14" t="s">
        <v>1321</v>
      </c>
      <c r="B59" s="24" t="s">
        <v>1322</v>
      </c>
      <c r="C59" s="53" t="s">
        <v>1268</v>
      </c>
      <c r="D59" s="24" t="s">
        <v>1323</v>
      </c>
      <c r="E59" s="24" t="s">
        <v>1324</v>
      </c>
      <c r="F59" s="14"/>
      <c r="G59" s="12">
        <f t="shared" ref="G59:G60" si="32">G58+7</f>
        <v>45555</v>
      </c>
      <c r="H59" s="12">
        <f t="shared" si="31"/>
        <v>45577</v>
      </c>
      <c r="I59" s="12">
        <f t="shared" si="31"/>
        <v>45579</v>
      </c>
      <c r="J59" s="12">
        <f t="shared" si="31"/>
        <v>45586</v>
      </c>
      <c r="K59" s="12">
        <f t="shared" si="31"/>
        <v>45592</v>
      </c>
      <c r="L59" s="12">
        <f t="shared" si="31"/>
        <v>45598</v>
      </c>
      <c r="M59" s="83"/>
      <c r="N59" s="12">
        <f>G59-3</f>
        <v>45552</v>
      </c>
      <c r="O59" s="12" t="s">
        <v>1236</v>
      </c>
      <c r="P59" s="40" t="s">
        <v>46</v>
      </c>
      <c r="Q59" s="12">
        <f>G59-3</f>
        <v>45552</v>
      </c>
      <c r="R59" s="14" t="s">
        <v>1237</v>
      </c>
      <c r="S59" s="12">
        <f>G59-2</f>
        <v>45553</v>
      </c>
    </row>
    <row r="60" spans="1:19">
      <c r="A60" s="14" t="s">
        <v>1325</v>
      </c>
      <c r="B60" s="24" t="s">
        <v>1326</v>
      </c>
      <c r="C60" s="53" t="s">
        <v>1327</v>
      </c>
      <c r="D60" s="24" t="s">
        <v>1328</v>
      </c>
      <c r="E60" s="24" t="s">
        <v>1329</v>
      </c>
      <c r="F60" s="14"/>
      <c r="G60" s="12">
        <f t="shared" si="32"/>
        <v>45562</v>
      </c>
      <c r="H60" s="12">
        <f t="shared" si="31"/>
        <v>45584</v>
      </c>
      <c r="I60" s="12">
        <f t="shared" si="31"/>
        <v>45586</v>
      </c>
      <c r="J60" s="12">
        <f t="shared" si="31"/>
        <v>45593</v>
      </c>
      <c r="K60" s="12">
        <f t="shared" si="31"/>
        <v>45599</v>
      </c>
      <c r="L60" s="12">
        <f t="shared" si="31"/>
        <v>45605</v>
      </c>
      <c r="M60" s="83"/>
      <c r="N60" s="12">
        <f>G60-3</f>
        <v>45559</v>
      </c>
      <c r="O60" s="12" t="s">
        <v>1236</v>
      </c>
      <c r="P60" s="40" t="s">
        <v>46</v>
      </c>
      <c r="Q60" s="12">
        <f>G60-3</f>
        <v>45559</v>
      </c>
      <c r="R60" s="14" t="s">
        <v>1237</v>
      </c>
      <c r="S60" s="12">
        <f>G60-2</f>
        <v>45560</v>
      </c>
    </row>
    <row r="61" spans="1:19">
      <c r="A61" s="4"/>
      <c r="B61" s="28"/>
      <c r="C61" s="54"/>
      <c r="D61" s="28"/>
      <c r="E61" s="28"/>
      <c r="F61" s="4"/>
      <c r="G61" s="2"/>
      <c r="H61" s="2"/>
      <c r="I61" s="2"/>
      <c r="J61" s="2"/>
      <c r="K61" s="2"/>
      <c r="L61" s="2"/>
      <c r="M61" s="49"/>
      <c r="N61" s="2"/>
      <c r="O61" s="2"/>
      <c r="P61" s="44"/>
      <c r="Q61" s="2"/>
      <c r="R61" s="4"/>
      <c r="S61" s="2"/>
    </row>
    <row r="62" spans="1:18">
      <c r="A62" s="55"/>
      <c r="B62" s="39"/>
      <c r="C62" s="39"/>
      <c r="D62" s="2"/>
      <c r="E62" s="2"/>
      <c r="F62" s="4"/>
      <c r="G62" s="2"/>
      <c r="H62" s="2"/>
      <c r="I62" s="2"/>
      <c r="J62" s="2"/>
      <c r="K62" s="2"/>
      <c r="L62" s="2"/>
      <c r="M62" s="2"/>
      <c r="N62" s="2"/>
      <c r="O62" s="79"/>
      <c r="P62" s="79"/>
      <c r="Q62" s="4"/>
      <c r="R62" s="4"/>
    </row>
    <row r="63" spans="1:15">
      <c r="A63" s="4" t="s">
        <v>1330</v>
      </c>
      <c r="B63" s="56"/>
      <c r="C63" s="57"/>
      <c r="D63" s="58"/>
      <c r="E63" s="58"/>
      <c r="F63" s="59"/>
      <c r="G63" s="60"/>
      <c r="H63" s="61"/>
      <c r="I63" s="57"/>
      <c r="J63" s="44"/>
      <c r="K63" s="4"/>
      <c r="L63" s="4"/>
      <c r="M63" s="4"/>
      <c r="N63" s="4"/>
      <c r="O63" s="4"/>
    </row>
    <row r="64" spans="1:14">
      <c r="A64" s="62" t="s">
        <v>3</v>
      </c>
      <c r="B64" s="63" t="s">
        <v>5</v>
      </c>
      <c r="C64" s="64" t="s">
        <v>283</v>
      </c>
      <c r="D64" s="65" t="s">
        <v>284</v>
      </c>
      <c r="E64" s="66" t="s">
        <v>285</v>
      </c>
      <c r="F64" s="67" t="s">
        <v>8</v>
      </c>
      <c r="G64" s="68" t="s">
        <v>304</v>
      </c>
      <c r="H64" s="69" t="s">
        <v>1331</v>
      </c>
      <c r="I64" s="69" t="s">
        <v>2</v>
      </c>
      <c r="J64" s="14" t="s">
        <v>1053</v>
      </c>
      <c r="K64" s="4"/>
      <c r="L64" s="4"/>
      <c r="M64" s="4"/>
      <c r="N64" s="4"/>
    </row>
    <row r="65" spans="1:18">
      <c r="A65" s="89" t="s">
        <v>398</v>
      </c>
      <c r="B65" s="90">
        <v>1177</v>
      </c>
      <c r="C65" s="90">
        <v>15</v>
      </c>
      <c r="D65" s="91" t="s">
        <v>399</v>
      </c>
      <c r="E65" s="92" t="s">
        <v>84</v>
      </c>
      <c r="F65" s="93" t="s">
        <v>400</v>
      </c>
      <c r="G65" s="94">
        <v>45538</v>
      </c>
      <c r="H65" s="95">
        <v>45569</v>
      </c>
      <c r="I65" s="70" t="s">
        <v>136</v>
      </c>
      <c r="J65" s="12">
        <f>G65-2</f>
        <v>45536</v>
      </c>
      <c r="K65" s="2"/>
      <c r="L65" s="2"/>
      <c r="M65" s="2"/>
      <c r="N65" s="4"/>
      <c r="O65" s="44"/>
      <c r="P65" s="2"/>
      <c r="Q65" s="4"/>
      <c r="R65" s="2"/>
    </row>
    <row r="66" spans="1:18">
      <c r="A66" s="89" t="s">
        <v>402</v>
      </c>
      <c r="B66" s="90">
        <v>1178</v>
      </c>
      <c r="C66" s="90">
        <v>72</v>
      </c>
      <c r="D66" s="91" t="s">
        <v>403</v>
      </c>
      <c r="E66" s="92" t="s">
        <v>84</v>
      </c>
      <c r="F66" s="93" t="s">
        <v>404</v>
      </c>
      <c r="G66" s="94">
        <v>45545</v>
      </c>
      <c r="H66" s="95">
        <v>45576</v>
      </c>
      <c r="I66" s="70"/>
      <c r="J66" s="12">
        <f t="shared" ref="J66:J68" si="33">G66-2</f>
        <v>45543</v>
      </c>
      <c r="K66" s="2"/>
      <c r="L66" s="2"/>
      <c r="M66" s="2"/>
      <c r="N66" s="4"/>
      <c r="O66" s="44"/>
      <c r="P66" s="2"/>
      <c r="Q66" s="4"/>
      <c r="R66" s="2"/>
    </row>
    <row r="67" spans="1:18">
      <c r="A67" s="89" t="s">
        <v>405</v>
      </c>
      <c r="B67" s="90">
        <v>1179</v>
      </c>
      <c r="C67" s="90">
        <v>18</v>
      </c>
      <c r="D67" s="91" t="s">
        <v>406</v>
      </c>
      <c r="E67" s="92" t="s">
        <v>84</v>
      </c>
      <c r="F67" s="93" t="s">
        <v>1332</v>
      </c>
      <c r="G67" s="94">
        <v>45552</v>
      </c>
      <c r="H67" s="95">
        <v>45583</v>
      </c>
      <c r="I67" s="70"/>
      <c r="J67" s="12">
        <f t="shared" si="33"/>
        <v>45550</v>
      </c>
      <c r="K67" s="2"/>
      <c r="L67" s="2"/>
      <c r="M67" s="2"/>
      <c r="N67" s="4"/>
      <c r="O67" s="44"/>
      <c r="P67" s="2"/>
      <c r="Q67" s="4"/>
      <c r="R67" s="2"/>
    </row>
    <row r="68" spans="1:18">
      <c r="A68" s="89" t="s">
        <v>408</v>
      </c>
      <c r="B68" s="90">
        <v>1180</v>
      </c>
      <c r="C68" s="90">
        <v>15</v>
      </c>
      <c r="D68" s="96" t="s">
        <v>409</v>
      </c>
      <c r="E68" s="92" t="s">
        <v>84</v>
      </c>
      <c r="F68" s="93" t="s">
        <v>1333</v>
      </c>
      <c r="G68" s="94">
        <v>45559</v>
      </c>
      <c r="H68" s="97">
        <v>45590</v>
      </c>
      <c r="I68" s="70"/>
      <c r="J68" s="12">
        <f t="shared" si="33"/>
        <v>45557</v>
      </c>
      <c r="K68" s="2"/>
      <c r="L68" s="2"/>
      <c r="M68" s="2"/>
      <c r="N68" s="4"/>
      <c r="O68" s="44"/>
      <c r="P68" s="2"/>
      <c r="Q68" s="4"/>
      <c r="R68" s="2"/>
    </row>
    <row r="69" spans="1:18">
      <c r="A69" s="98"/>
      <c r="B69" s="99"/>
      <c r="C69" s="99"/>
      <c r="D69" s="100"/>
      <c r="E69" s="101"/>
      <c r="F69" s="99"/>
      <c r="G69" s="102"/>
      <c r="H69" s="2"/>
      <c r="I69" s="72"/>
      <c r="J69" s="2"/>
      <c r="K69" s="2"/>
      <c r="L69" s="2"/>
      <c r="M69" s="2"/>
      <c r="N69" s="4"/>
      <c r="O69" s="44"/>
      <c r="P69" s="2"/>
      <c r="Q69" s="4"/>
      <c r="R69" s="2"/>
    </row>
    <row r="70" spans="1:18">
      <c r="A70" s="4"/>
      <c r="B70" s="39"/>
      <c r="C70" s="39"/>
      <c r="D70" s="2"/>
      <c r="E70" s="2"/>
      <c r="F70" s="2"/>
      <c r="G70" s="2"/>
      <c r="H70" s="103"/>
      <c r="I70" s="2"/>
      <c r="J70" s="2"/>
      <c r="K70" s="2"/>
      <c r="L70" s="4"/>
      <c r="M70" s="4"/>
      <c r="N70" s="4"/>
      <c r="O70" s="4"/>
      <c r="P70" s="4"/>
      <c r="Q70" s="4"/>
      <c r="R70" s="4"/>
    </row>
    <row r="71" spans="1:18">
      <c r="A71" s="11" t="s">
        <v>1334</v>
      </c>
      <c r="B71" s="39"/>
      <c r="C71" s="39"/>
      <c r="D71" s="4"/>
      <c r="E71" s="4"/>
      <c r="F71" s="4"/>
      <c r="G71" s="46"/>
      <c r="H71" s="10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20">
      <c r="A72" s="12" t="s">
        <v>3</v>
      </c>
      <c r="B72" s="13" t="s">
        <v>521</v>
      </c>
      <c r="C72" s="13" t="s">
        <v>640</v>
      </c>
      <c r="D72" s="14" t="s">
        <v>1048</v>
      </c>
      <c r="E72" s="12" t="s">
        <v>8</v>
      </c>
      <c r="F72" s="31" t="s">
        <v>62</v>
      </c>
      <c r="G72" s="12" t="s">
        <v>11</v>
      </c>
      <c r="H72" s="12" t="s">
        <v>1335</v>
      </c>
      <c r="I72" s="12" t="s">
        <v>1336</v>
      </c>
      <c r="J72" s="12" t="s">
        <v>1337</v>
      </c>
      <c r="K72" s="12" t="s">
        <v>1338</v>
      </c>
      <c r="L72" s="12" t="s">
        <v>1339</v>
      </c>
      <c r="M72" s="12" t="s">
        <v>1340</v>
      </c>
      <c r="N72" s="13" t="s">
        <v>1262</v>
      </c>
      <c r="O72" s="13"/>
      <c r="P72" s="12" t="s">
        <v>2</v>
      </c>
      <c r="Q72" s="12" t="s">
        <v>4</v>
      </c>
      <c r="R72" s="14" t="s">
        <v>644</v>
      </c>
      <c r="S72" s="14"/>
      <c r="T72" s="14" t="s">
        <v>1053</v>
      </c>
    </row>
    <row r="73" spans="1:20">
      <c r="A73" s="89" t="s">
        <v>1341</v>
      </c>
      <c r="B73" s="34" t="s">
        <v>1342</v>
      </c>
      <c r="C73" s="24" t="s">
        <v>1274</v>
      </c>
      <c r="D73" s="24" t="s">
        <v>1343</v>
      </c>
      <c r="E73" s="34" t="s">
        <v>1344</v>
      </c>
      <c r="F73" s="26"/>
      <c r="G73" s="12">
        <v>45536</v>
      </c>
      <c r="H73" s="12" t="s">
        <v>1084</v>
      </c>
      <c r="I73" s="12">
        <f t="shared" ref="I73:I77" si="34">G73+33</f>
        <v>45569</v>
      </c>
      <c r="J73" s="12">
        <f t="shared" ref="J73:J77" si="35">G73+34</f>
        <v>45570</v>
      </c>
      <c r="K73" s="12">
        <f t="shared" ref="K73:K77" si="36">G73+37</f>
        <v>45573</v>
      </c>
      <c r="L73" s="12">
        <f t="shared" ref="L73:L77" si="37">G73+39</f>
        <v>45575</v>
      </c>
      <c r="M73" s="12">
        <f t="shared" ref="M73:M77" si="38">G73+43</f>
        <v>45579</v>
      </c>
      <c r="N73" s="12">
        <f>G73-3</f>
        <v>45533</v>
      </c>
      <c r="O73" s="12" t="s">
        <v>1236</v>
      </c>
      <c r="P73" s="73" t="s">
        <v>136</v>
      </c>
      <c r="Q73" s="12" t="s">
        <v>46</v>
      </c>
      <c r="R73" s="12">
        <f>G73-3</f>
        <v>45533</v>
      </c>
      <c r="S73" s="14" t="s">
        <v>1237</v>
      </c>
      <c r="T73" s="12">
        <f>G73-2</f>
        <v>45534</v>
      </c>
    </row>
    <row r="74" spans="1:20">
      <c r="A74" s="18" t="s">
        <v>1345</v>
      </c>
      <c r="B74" s="34" t="s">
        <v>1346</v>
      </c>
      <c r="C74" s="16" t="s">
        <v>1347</v>
      </c>
      <c r="D74" s="16" t="s">
        <v>1348</v>
      </c>
      <c r="E74" s="34" t="s">
        <v>1349</v>
      </c>
      <c r="F74" s="26"/>
      <c r="G74" s="12">
        <f>G73+7</f>
        <v>45543</v>
      </c>
      <c r="H74" s="12" t="s">
        <v>1084</v>
      </c>
      <c r="I74" s="12">
        <f t="shared" si="34"/>
        <v>45576</v>
      </c>
      <c r="J74" s="12">
        <f t="shared" si="35"/>
        <v>45577</v>
      </c>
      <c r="K74" s="12">
        <f t="shared" si="36"/>
        <v>45580</v>
      </c>
      <c r="L74" s="12">
        <f t="shared" si="37"/>
        <v>45582</v>
      </c>
      <c r="M74" s="12">
        <f t="shared" si="38"/>
        <v>45586</v>
      </c>
      <c r="N74" s="12">
        <f>N73+7</f>
        <v>45540</v>
      </c>
      <c r="O74" s="12" t="s">
        <v>1236</v>
      </c>
      <c r="P74" s="74"/>
      <c r="Q74" s="12" t="s">
        <v>1350</v>
      </c>
      <c r="R74" s="12">
        <f>G74-3</f>
        <v>45540</v>
      </c>
      <c r="S74" s="14" t="s">
        <v>1237</v>
      </c>
      <c r="T74" s="12">
        <f>G74-2</f>
        <v>45541</v>
      </c>
    </row>
    <row r="75" spans="1:20">
      <c r="A75" s="18" t="s">
        <v>1351</v>
      </c>
      <c r="B75" s="34" t="s">
        <v>1245</v>
      </c>
      <c r="C75" s="24" t="s">
        <v>1245</v>
      </c>
      <c r="D75" s="26" t="s">
        <v>1352</v>
      </c>
      <c r="E75" s="34" t="s">
        <v>1245</v>
      </c>
      <c r="F75" s="26"/>
      <c r="G75" s="12">
        <f t="shared" ref="G75:G77" si="39">G74+7</f>
        <v>45550</v>
      </c>
      <c r="H75" s="12" t="s">
        <v>1084</v>
      </c>
      <c r="I75" s="12">
        <f t="shared" si="34"/>
        <v>45583</v>
      </c>
      <c r="J75" s="12">
        <f t="shared" si="35"/>
        <v>45584</v>
      </c>
      <c r="K75" s="12">
        <f t="shared" si="36"/>
        <v>45587</v>
      </c>
      <c r="L75" s="12">
        <f t="shared" si="37"/>
        <v>45589</v>
      </c>
      <c r="M75" s="12">
        <f t="shared" si="38"/>
        <v>45593</v>
      </c>
      <c r="N75" s="12">
        <f t="shared" ref="N75:N77" si="40">N74+7</f>
        <v>45547</v>
      </c>
      <c r="O75" s="12" t="s">
        <v>1236</v>
      </c>
      <c r="P75" s="74"/>
      <c r="Q75" s="12" t="s">
        <v>22</v>
      </c>
      <c r="R75" s="12">
        <f>G75-3</f>
        <v>45547</v>
      </c>
      <c r="S75" s="14" t="s">
        <v>1237</v>
      </c>
      <c r="T75" s="12">
        <f>G75-2</f>
        <v>45548</v>
      </c>
    </row>
    <row r="76" spans="1:20">
      <c r="A76" s="18" t="s">
        <v>1353</v>
      </c>
      <c r="B76" s="24" t="s">
        <v>1354</v>
      </c>
      <c r="C76" s="24" t="s">
        <v>316</v>
      </c>
      <c r="D76" s="26" t="s">
        <v>1355</v>
      </c>
      <c r="E76" s="24" t="s">
        <v>1356</v>
      </c>
      <c r="F76" s="26"/>
      <c r="G76" s="12">
        <f t="shared" si="39"/>
        <v>45557</v>
      </c>
      <c r="H76" s="12" t="s">
        <v>1084</v>
      </c>
      <c r="I76" s="12">
        <f t="shared" si="34"/>
        <v>45590</v>
      </c>
      <c r="J76" s="12">
        <f t="shared" si="35"/>
        <v>45591</v>
      </c>
      <c r="K76" s="12">
        <f t="shared" si="36"/>
        <v>45594</v>
      </c>
      <c r="L76" s="12">
        <f t="shared" si="37"/>
        <v>45596</v>
      </c>
      <c r="M76" s="12">
        <f t="shared" si="38"/>
        <v>45600</v>
      </c>
      <c r="N76" s="12">
        <f t="shared" si="40"/>
        <v>45554</v>
      </c>
      <c r="O76" s="12" t="s">
        <v>1236</v>
      </c>
      <c r="P76" s="74"/>
      <c r="Q76" s="12" t="s">
        <v>46</v>
      </c>
      <c r="R76" s="12">
        <f>G76-3</f>
        <v>45554</v>
      </c>
      <c r="S76" s="14" t="s">
        <v>1237</v>
      </c>
      <c r="T76" s="12">
        <f>G76-2</f>
        <v>45555</v>
      </c>
    </row>
    <row r="77" spans="1:20">
      <c r="A77" s="18" t="s">
        <v>1357</v>
      </c>
      <c r="B77" s="24" t="s">
        <v>1358</v>
      </c>
      <c r="C77" s="24" t="s">
        <v>1359</v>
      </c>
      <c r="D77" s="26" t="s">
        <v>1360</v>
      </c>
      <c r="E77" s="24" t="s">
        <v>1361</v>
      </c>
      <c r="F77" s="26"/>
      <c r="G77" s="12">
        <f t="shared" si="39"/>
        <v>45564</v>
      </c>
      <c r="H77" s="12" t="s">
        <v>1084</v>
      </c>
      <c r="I77" s="12">
        <f t="shared" si="34"/>
        <v>45597</v>
      </c>
      <c r="J77" s="12">
        <f t="shared" si="35"/>
        <v>45598</v>
      </c>
      <c r="K77" s="12">
        <f t="shared" si="36"/>
        <v>45601</v>
      </c>
      <c r="L77" s="12">
        <f t="shared" si="37"/>
        <v>45603</v>
      </c>
      <c r="M77" s="12">
        <f t="shared" si="38"/>
        <v>45607</v>
      </c>
      <c r="N77" s="12">
        <f t="shared" si="40"/>
        <v>45561</v>
      </c>
      <c r="O77" s="12" t="s">
        <v>1236</v>
      </c>
      <c r="P77" s="75"/>
      <c r="Q77" s="12" t="s">
        <v>46</v>
      </c>
      <c r="R77" s="12">
        <f>G77-3</f>
        <v>45561</v>
      </c>
      <c r="S77" s="14" t="s">
        <v>1237</v>
      </c>
      <c r="T77" s="12">
        <f>G77-2</f>
        <v>45562</v>
      </c>
    </row>
    <row r="78" s="1" customFormat="1" spans="1:19">
      <c r="A78" s="3"/>
      <c r="B78" s="79"/>
      <c r="C78" s="79"/>
      <c r="D78" s="55"/>
      <c r="E78" s="55"/>
      <c r="F78" s="49"/>
      <c r="G78" s="49"/>
      <c r="H78" s="49"/>
      <c r="I78" s="49"/>
      <c r="J78" s="49"/>
      <c r="K78" s="49"/>
      <c r="L78" s="49"/>
      <c r="M78" s="49"/>
      <c r="N78" s="124"/>
      <c r="O78" s="49"/>
      <c r="P78" s="49"/>
      <c r="Q78" s="3"/>
      <c r="R78" s="49"/>
      <c r="S78" s="48"/>
    </row>
    <row r="79" s="4" customFormat="1" spans="1:12">
      <c r="A79" s="2"/>
      <c r="B79" s="39"/>
      <c r="C79" s="39"/>
      <c r="D79" s="2"/>
      <c r="E79" s="2"/>
      <c r="F79" s="2"/>
      <c r="G79" s="2"/>
      <c r="H79" s="2"/>
      <c r="I79" s="2"/>
      <c r="J79" s="125"/>
      <c r="K79" s="2"/>
      <c r="L79" s="2"/>
    </row>
    <row r="80" spans="1:7">
      <c r="A80" s="11" t="s">
        <v>1362</v>
      </c>
      <c r="G80" s="7"/>
    </row>
    <row r="81" spans="1:15">
      <c r="A81" s="47" t="s">
        <v>3</v>
      </c>
      <c r="B81" s="13" t="s">
        <v>521</v>
      </c>
      <c r="C81" s="13" t="s">
        <v>640</v>
      </c>
      <c r="D81" s="14" t="s">
        <v>1048</v>
      </c>
      <c r="E81" s="13" t="s">
        <v>8</v>
      </c>
      <c r="F81" s="14" t="s">
        <v>170</v>
      </c>
      <c r="G81" s="12" t="s">
        <v>11</v>
      </c>
      <c r="H81" s="15" t="s">
        <v>1363</v>
      </c>
      <c r="I81" s="77" t="s">
        <v>2</v>
      </c>
      <c r="J81" s="77" t="s">
        <v>4</v>
      </c>
      <c r="K81" s="14" t="s">
        <v>644</v>
      </c>
      <c r="L81" s="14"/>
      <c r="M81" s="126" t="s">
        <v>1364</v>
      </c>
      <c r="N81" s="126"/>
      <c r="O81" s="14" t="s">
        <v>1053</v>
      </c>
    </row>
    <row r="82" spans="1:15">
      <c r="A82" s="50" t="s">
        <v>1365</v>
      </c>
      <c r="B82" s="105">
        <v>19</v>
      </c>
      <c r="C82" s="105">
        <v>89</v>
      </c>
      <c r="D82" s="105" t="s">
        <v>1366</v>
      </c>
      <c r="E82" s="105">
        <v>19</v>
      </c>
      <c r="F82" s="12"/>
      <c r="G82" s="12">
        <v>45541</v>
      </c>
      <c r="H82" s="12">
        <f>G82+23</f>
        <v>45564</v>
      </c>
      <c r="I82" s="127" t="s">
        <v>495</v>
      </c>
      <c r="J82" s="128" t="s">
        <v>866</v>
      </c>
      <c r="K82" s="12">
        <f>G82-3</f>
        <v>45538</v>
      </c>
      <c r="L82" s="14" t="s">
        <v>1199</v>
      </c>
      <c r="M82" s="12">
        <f t="shared" ref="M82:M87" si="41">G82-3</f>
        <v>45538</v>
      </c>
      <c r="N82" s="12" t="s">
        <v>1236</v>
      </c>
      <c r="O82" s="12">
        <f t="shared" ref="O82:O87" si="42">G82-2</f>
        <v>45539</v>
      </c>
    </row>
    <row r="83" spans="1:15">
      <c r="A83" s="106" t="s">
        <v>1367</v>
      </c>
      <c r="B83" s="107">
        <v>1</v>
      </c>
      <c r="C83" s="107">
        <v>1</v>
      </c>
      <c r="D83" s="108" t="s">
        <v>1368</v>
      </c>
      <c r="E83" s="107">
        <v>1</v>
      </c>
      <c r="F83" s="109"/>
      <c r="G83" s="109">
        <v>45541</v>
      </c>
      <c r="H83" s="109">
        <v>45561</v>
      </c>
      <c r="I83" s="129"/>
      <c r="J83" s="128" t="s">
        <v>26</v>
      </c>
      <c r="K83" s="12">
        <f t="shared" ref="K83:K87" si="43">G83-3</f>
        <v>45538</v>
      </c>
      <c r="L83" s="14" t="s">
        <v>1199</v>
      </c>
      <c r="M83" s="12">
        <f t="shared" si="41"/>
        <v>45538</v>
      </c>
      <c r="N83" s="12" t="s">
        <v>1236</v>
      </c>
      <c r="O83" s="12">
        <f t="shared" si="42"/>
        <v>45539</v>
      </c>
    </row>
    <row r="84" spans="1:15">
      <c r="A84" s="50" t="s">
        <v>1369</v>
      </c>
      <c r="B84" s="105">
        <v>1</v>
      </c>
      <c r="C84" s="105">
        <v>1</v>
      </c>
      <c r="D84" s="105" t="s">
        <v>1370</v>
      </c>
      <c r="E84" s="105">
        <v>1</v>
      </c>
      <c r="F84" s="12"/>
      <c r="G84" s="12">
        <f t="shared" ref="G84:H87" si="44">G83+7</f>
        <v>45548</v>
      </c>
      <c r="H84" s="12">
        <f>G84+23</f>
        <v>45571</v>
      </c>
      <c r="I84" s="129"/>
      <c r="J84" s="128" t="s">
        <v>691</v>
      </c>
      <c r="K84" s="12">
        <f t="shared" si="43"/>
        <v>45545</v>
      </c>
      <c r="L84" s="14" t="s">
        <v>1199</v>
      </c>
      <c r="M84" s="12">
        <f t="shared" si="41"/>
        <v>45545</v>
      </c>
      <c r="N84" s="12" t="s">
        <v>1236</v>
      </c>
      <c r="O84" s="12">
        <f t="shared" si="42"/>
        <v>45546</v>
      </c>
    </row>
    <row r="85" spans="1:15">
      <c r="A85" s="106" t="s">
        <v>1371</v>
      </c>
      <c r="B85" s="107">
        <v>5</v>
      </c>
      <c r="C85" s="107">
        <v>5</v>
      </c>
      <c r="D85" s="107" t="s">
        <v>1372</v>
      </c>
      <c r="E85" s="107">
        <v>5</v>
      </c>
      <c r="F85" s="109"/>
      <c r="G85" s="109">
        <v>45548</v>
      </c>
      <c r="H85" s="109">
        <v>45571</v>
      </c>
      <c r="I85" s="129"/>
      <c r="J85" s="128" t="s">
        <v>22</v>
      </c>
      <c r="K85" s="12">
        <f t="shared" si="43"/>
        <v>45545</v>
      </c>
      <c r="L85" s="14" t="s">
        <v>1199</v>
      </c>
      <c r="M85" s="12">
        <f t="shared" si="41"/>
        <v>45545</v>
      </c>
      <c r="N85" s="12" t="s">
        <v>1236</v>
      </c>
      <c r="O85" s="12">
        <f t="shared" si="42"/>
        <v>45546</v>
      </c>
    </row>
    <row r="86" spans="1:15">
      <c r="A86" s="50" t="s">
        <v>1373</v>
      </c>
      <c r="B86" s="105">
        <v>145</v>
      </c>
      <c r="C86" s="105">
        <v>29</v>
      </c>
      <c r="D86" s="105" t="s">
        <v>1374</v>
      </c>
      <c r="E86" s="105">
        <v>145</v>
      </c>
      <c r="F86" s="12"/>
      <c r="G86" s="12">
        <f t="shared" si="44"/>
        <v>45555</v>
      </c>
      <c r="H86" s="12">
        <f t="shared" si="44"/>
        <v>45578</v>
      </c>
      <c r="I86" s="129"/>
      <c r="J86" s="128" t="s">
        <v>691</v>
      </c>
      <c r="K86" s="12">
        <f t="shared" si="43"/>
        <v>45552</v>
      </c>
      <c r="L86" s="14" t="s">
        <v>1199</v>
      </c>
      <c r="M86" s="12">
        <f t="shared" si="41"/>
        <v>45552</v>
      </c>
      <c r="N86" s="12" t="s">
        <v>1236</v>
      </c>
      <c r="O86" s="12">
        <f t="shared" si="42"/>
        <v>45553</v>
      </c>
    </row>
    <row r="87" spans="1:15">
      <c r="A87" s="50" t="s">
        <v>1375</v>
      </c>
      <c r="B87" s="105">
        <v>117</v>
      </c>
      <c r="C87" s="105">
        <v>117</v>
      </c>
      <c r="D87" s="105" t="s">
        <v>1376</v>
      </c>
      <c r="E87" s="105">
        <v>117</v>
      </c>
      <c r="F87" s="12"/>
      <c r="G87" s="12">
        <f t="shared" si="44"/>
        <v>45562</v>
      </c>
      <c r="H87" s="12">
        <f t="shared" si="44"/>
        <v>45585</v>
      </c>
      <c r="I87" s="130"/>
      <c r="J87" s="128" t="s">
        <v>22</v>
      </c>
      <c r="K87" s="12">
        <f t="shared" si="43"/>
        <v>45559</v>
      </c>
      <c r="L87" s="14" t="s">
        <v>1199</v>
      </c>
      <c r="M87" s="12">
        <f t="shared" si="41"/>
        <v>45559</v>
      </c>
      <c r="N87" s="12" t="s">
        <v>1236</v>
      </c>
      <c r="O87" s="12">
        <f t="shared" si="42"/>
        <v>45560</v>
      </c>
    </row>
    <row r="88" spans="1:15">
      <c r="A88" s="51"/>
      <c r="B88" s="110"/>
      <c r="C88" s="110"/>
      <c r="D88" s="110"/>
      <c r="E88" s="110"/>
      <c r="F88" s="2"/>
      <c r="G88" s="2"/>
      <c r="H88" s="2"/>
      <c r="I88" s="49"/>
      <c r="J88" s="131"/>
      <c r="K88" s="2"/>
      <c r="L88" s="4"/>
      <c r="M88" s="2"/>
      <c r="N88" s="2"/>
      <c r="O88" s="2"/>
    </row>
    <row r="89" spans="1:14">
      <c r="A89" s="46"/>
      <c r="B89" s="39"/>
      <c r="C89" s="39"/>
      <c r="D89" s="4"/>
      <c r="E89" s="4"/>
      <c r="F89" s="39"/>
      <c r="G89" s="39"/>
      <c r="H89" s="79"/>
      <c r="I89" s="79"/>
      <c r="J89" s="79"/>
      <c r="K89" s="79"/>
      <c r="L89" s="39"/>
      <c r="M89" s="4"/>
      <c r="N89" s="4"/>
    </row>
    <row r="90" spans="1:7">
      <c r="A90" s="11" t="s">
        <v>1377</v>
      </c>
      <c r="G90" s="7"/>
    </row>
    <row r="91" spans="1:18">
      <c r="A91" s="47" t="s">
        <v>3</v>
      </c>
      <c r="B91" s="13" t="s">
        <v>521</v>
      </c>
      <c r="C91" s="13" t="s">
        <v>640</v>
      </c>
      <c r="D91" s="14" t="s">
        <v>1048</v>
      </c>
      <c r="E91" s="13" t="s">
        <v>8</v>
      </c>
      <c r="F91" s="12" t="s">
        <v>7</v>
      </c>
      <c r="G91" s="15" t="s">
        <v>11</v>
      </c>
      <c r="H91" s="15" t="s">
        <v>1378</v>
      </c>
      <c r="I91" s="15" t="s">
        <v>1379</v>
      </c>
      <c r="J91" s="15" t="s">
        <v>1380</v>
      </c>
      <c r="K91" s="15" t="s">
        <v>1381</v>
      </c>
      <c r="L91" s="15" t="s">
        <v>1382</v>
      </c>
      <c r="M91" s="15" t="s">
        <v>1383</v>
      </c>
      <c r="N91" s="132" t="s">
        <v>2</v>
      </c>
      <c r="O91" s="15" t="s">
        <v>4</v>
      </c>
      <c r="P91" s="14" t="s">
        <v>644</v>
      </c>
      <c r="Q91" s="14"/>
      <c r="R91" s="14" t="s">
        <v>1053</v>
      </c>
    </row>
    <row r="92" ht="14.25" customHeight="1" spans="1:18">
      <c r="A92" s="14" t="s">
        <v>1384</v>
      </c>
      <c r="B92" s="105">
        <v>6</v>
      </c>
      <c r="C92" s="105">
        <v>6</v>
      </c>
      <c r="D92" s="105" t="s">
        <v>1385</v>
      </c>
      <c r="E92" s="105">
        <v>6</v>
      </c>
      <c r="F92" s="12"/>
      <c r="G92" s="12">
        <v>45538</v>
      </c>
      <c r="H92" s="12">
        <f>G92+8</f>
        <v>45546</v>
      </c>
      <c r="I92" s="12" t="s">
        <v>1084</v>
      </c>
      <c r="J92" s="12">
        <f>G92+36</f>
        <v>45574</v>
      </c>
      <c r="K92" s="12">
        <f>H92+38</f>
        <v>45584</v>
      </c>
      <c r="L92" s="12">
        <f>G92+43</f>
        <v>45581</v>
      </c>
      <c r="M92" s="12">
        <f>G92+45</f>
        <v>45583</v>
      </c>
      <c r="N92" s="133" t="s">
        <v>495</v>
      </c>
      <c r="O92" s="128" t="s">
        <v>866</v>
      </c>
      <c r="P92" s="12">
        <f>G92-3</f>
        <v>45535</v>
      </c>
      <c r="Q92" s="14" t="s">
        <v>1199</v>
      </c>
      <c r="R92" s="12">
        <f>G92-2</f>
        <v>45536</v>
      </c>
    </row>
    <row r="93" spans="1:18">
      <c r="A93" s="50" t="s">
        <v>45</v>
      </c>
      <c r="B93" s="105"/>
      <c r="C93" s="105"/>
      <c r="D93" s="111"/>
      <c r="E93" s="105"/>
      <c r="F93" s="12"/>
      <c r="G93" s="12">
        <f t="shared" ref="G93:M95" si="45">G92+7</f>
        <v>45545</v>
      </c>
      <c r="H93" s="12">
        <f t="shared" ref="H93:H95" si="46">G93+8</f>
        <v>45553</v>
      </c>
      <c r="I93" s="12" t="s">
        <v>1084</v>
      </c>
      <c r="J93" s="12">
        <f t="shared" si="45"/>
        <v>45581</v>
      </c>
      <c r="K93" s="12">
        <f t="shared" si="45"/>
        <v>45591</v>
      </c>
      <c r="L93" s="12">
        <f t="shared" si="45"/>
        <v>45588</v>
      </c>
      <c r="M93" s="12">
        <f t="shared" si="45"/>
        <v>45590</v>
      </c>
      <c r="N93" s="133"/>
      <c r="O93" s="128" t="s">
        <v>22</v>
      </c>
      <c r="P93" s="12">
        <f>G93-3</f>
        <v>45542</v>
      </c>
      <c r="Q93" s="14" t="s">
        <v>1199</v>
      </c>
      <c r="R93" s="12">
        <f>G93-2</f>
        <v>45543</v>
      </c>
    </row>
    <row r="94" spans="1:18">
      <c r="A94" s="50" t="s">
        <v>1386</v>
      </c>
      <c r="B94" s="105">
        <v>437</v>
      </c>
      <c r="C94" s="105">
        <v>51</v>
      </c>
      <c r="D94" s="111" t="s">
        <v>1387</v>
      </c>
      <c r="E94" s="105">
        <v>437</v>
      </c>
      <c r="F94" s="12"/>
      <c r="G94" s="12">
        <f t="shared" si="45"/>
        <v>45552</v>
      </c>
      <c r="H94" s="12">
        <f t="shared" si="46"/>
        <v>45560</v>
      </c>
      <c r="I94" s="12" t="s">
        <v>1084</v>
      </c>
      <c r="J94" s="12">
        <f t="shared" si="45"/>
        <v>45588</v>
      </c>
      <c r="K94" s="12">
        <f t="shared" si="45"/>
        <v>45598</v>
      </c>
      <c r="L94" s="12">
        <f t="shared" si="45"/>
        <v>45595</v>
      </c>
      <c r="M94" s="12">
        <f t="shared" si="45"/>
        <v>45597</v>
      </c>
      <c r="N94" s="133"/>
      <c r="O94" s="128" t="s">
        <v>691</v>
      </c>
      <c r="P94" s="12">
        <f>G94-3</f>
        <v>45549</v>
      </c>
      <c r="Q94" s="14" t="s">
        <v>1199</v>
      </c>
      <c r="R94" s="12">
        <f>G94-2</f>
        <v>45550</v>
      </c>
    </row>
    <row r="95" spans="1:18">
      <c r="A95" s="14" t="s">
        <v>1388</v>
      </c>
      <c r="B95" s="105">
        <v>438</v>
      </c>
      <c r="C95" s="105">
        <v>2</v>
      </c>
      <c r="D95" s="111" t="s">
        <v>1389</v>
      </c>
      <c r="E95" s="105">
        <v>438</v>
      </c>
      <c r="F95" s="12"/>
      <c r="G95" s="12">
        <f t="shared" si="45"/>
        <v>45559</v>
      </c>
      <c r="H95" s="12">
        <f t="shared" si="46"/>
        <v>45567</v>
      </c>
      <c r="I95" s="12" t="s">
        <v>1084</v>
      </c>
      <c r="J95" s="12">
        <f t="shared" si="45"/>
        <v>45595</v>
      </c>
      <c r="K95" s="12">
        <f t="shared" si="45"/>
        <v>45605</v>
      </c>
      <c r="L95" s="12">
        <f t="shared" si="45"/>
        <v>45602</v>
      </c>
      <c r="M95" s="12">
        <f t="shared" si="45"/>
        <v>45604</v>
      </c>
      <c r="N95" s="133"/>
      <c r="O95" s="128" t="s">
        <v>691</v>
      </c>
      <c r="P95" s="12">
        <f>G95-3</f>
        <v>45556</v>
      </c>
      <c r="Q95" s="14" t="s">
        <v>1199</v>
      </c>
      <c r="R95" s="12">
        <f>G95-2</f>
        <v>45557</v>
      </c>
    </row>
    <row r="96" spans="6:15">
      <c r="F96" s="2"/>
      <c r="G96" s="2"/>
      <c r="H96" s="2"/>
      <c r="I96" s="2"/>
      <c r="J96" s="2"/>
      <c r="K96" s="2"/>
      <c r="L96" s="2"/>
      <c r="M96" s="2"/>
      <c r="N96" s="2"/>
      <c r="O96" s="125"/>
    </row>
    <row r="97" s="4" customFormat="1" spans="1:16">
      <c r="A97" s="2"/>
      <c r="B97" s="39"/>
      <c r="C97" s="39"/>
      <c r="D97" s="2"/>
      <c r="E97" s="2"/>
      <c r="F97" s="2"/>
      <c r="G97" s="2"/>
      <c r="H97" s="2"/>
      <c r="I97" s="2"/>
      <c r="J97" s="15"/>
      <c r="K97" s="2"/>
      <c r="L97" s="2"/>
      <c r="M97" s="2"/>
      <c r="N97" s="125"/>
      <c r="O97" s="2"/>
      <c r="P97" s="2"/>
    </row>
    <row r="98" spans="1:14">
      <c r="A98" s="11" t="s">
        <v>1390</v>
      </c>
      <c r="B98" s="39"/>
      <c r="C98" s="39"/>
      <c r="D98" s="4"/>
      <c r="E98" s="4"/>
      <c r="F98" s="39"/>
      <c r="G98" s="39"/>
      <c r="H98" s="79"/>
      <c r="I98" s="134"/>
      <c r="J98" s="79"/>
      <c r="K98" s="79"/>
      <c r="L98" s="39"/>
      <c r="M98" s="4"/>
      <c r="N98" s="125"/>
    </row>
    <row r="99" spans="1:18">
      <c r="A99" s="47" t="s">
        <v>3</v>
      </c>
      <c r="B99" s="13" t="s">
        <v>521</v>
      </c>
      <c r="C99" s="13" t="s">
        <v>640</v>
      </c>
      <c r="D99" s="14" t="s">
        <v>1048</v>
      </c>
      <c r="E99" s="13" t="s">
        <v>8</v>
      </c>
      <c r="F99" s="12" t="s">
        <v>683</v>
      </c>
      <c r="G99" s="15" t="s">
        <v>11</v>
      </c>
      <c r="H99" s="15" t="s">
        <v>1391</v>
      </c>
      <c r="I99" s="15" t="s">
        <v>1392</v>
      </c>
      <c r="J99" s="15" t="s">
        <v>1393</v>
      </c>
      <c r="K99" s="15" t="s">
        <v>1394</v>
      </c>
      <c r="L99" s="15" t="s">
        <v>1395</v>
      </c>
      <c r="M99" s="15" t="s">
        <v>1396</v>
      </c>
      <c r="N99" s="132" t="s">
        <v>2</v>
      </c>
      <c r="O99" s="15" t="s">
        <v>4</v>
      </c>
      <c r="P99" s="14" t="s">
        <v>644</v>
      </c>
      <c r="Q99" s="14"/>
      <c r="R99" s="14" t="s">
        <v>1053</v>
      </c>
    </row>
    <row r="100" spans="1:18">
      <c r="A100" s="50" t="s">
        <v>1397</v>
      </c>
      <c r="B100" s="105">
        <v>436</v>
      </c>
      <c r="C100" s="105">
        <v>67</v>
      </c>
      <c r="D100" s="105" t="s">
        <v>1398</v>
      </c>
      <c r="E100" s="105">
        <v>436</v>
      </c>
      <c r="F100" s="12"/>
      <c r="G100" s="12">
        <v>45539</v>
      </c>
      <c r="H100" s="12">
        <f>G100+12</f>
        <v>45551</v>
      </c>
      <c r="I100" s="12">
        <f>G100+38</f>
        <v>45577</v>
      </c>
      <c r="J100" s="12">
        <f>G100+40</f>
        <v>45579</v>
      </c>
      <c r="K100" s="12">
        <f>G100+41</f>
        <v>45580</v>
      </c>
      <c r="L100" s="12">
        <f>G100+43</f>
        <v>45582</v>
      </c>
      <c r="M100" s="12">
        <f>G100+47</f>
        <v>45586</v>
      </c>
      <c r="N100" s="127" t="s">
        <v>495</v>
      </c>
      <c r="O100" s="135" t="s">
        <v>691</v>
      </c>
      <c r="P100" s="12">
        <f>G100-3</f>
        <v>45536</v>
      </c>
      <c r="Q100" s="14" t="s">
        <v>1199</v>
      </c>
      <c r="R100" s="12">
        <f>G100-2</f>
        <v>45537</v>
      </c>
    </row>
    <row r="101" spans="1:18">
      <c r="A101" s="42" t="s">
        <v>45</v>
      </c>
      <c r="B101" s="105"/>
      <c r="C101" s="105"/>
      <c r="D101" s="105"/>
      <c r="E101" s="105"/>
      <c r="F101" s="12"/>
      <c r="G101" s="12">
        <f>G100+7</f>
        <v>45546</v>
      </c>
      <c r="H101" s="12">
        <f>G101+12</f>
        <v>45558</v>
      </c>
      <c r="I101" s="12">
        <f>I100+7</f>
        <v>45584</v>
      </c>
      <c r="J101" s="12">
        <f>G101+40</f>
        <v>45586</v>
      </c>
      <c r="K101" s="12">
        <f t="shared" ref="K101:M102" si="47">K100+7</f>
        <v>45587</v>
      </c>
      <c r="L101" s="12">
        <f t="shared" si="47"/>
        <v>45589</v>
      </c>
      <c r="M101" s="12">
        <f t="shared" si="47"/>
        <v>45593</v>
      </c>
      <c r="N101" s="129"/>
      <c r="O101" s="135" t="s">
        <v>22</v>
      </c>
      <c r="P101" s="12">
        <f>G101-3</f>
        <v>45543</v>
      </c>
      <c r="Q101" s="14" t="s">
        <v>1199</v>
      </c>
      <c r="R101" s="12">
        <f>G101-2</f>
        <v>45544</v>
      </c>
    </row>
    <row r="102" spans="1:18">
      <c r="A102" s="40" t="s">
        <v>1399</v>
      </c>
      <c r="B102" s="105">
        <v>147</v>
      </c>
      <c r="C102" s="105">
        <v>147</v>
      </c>
      <c r="D102" s="34" t="s">
        <v>1400</v>
      </c>
      <c r="E102" s="105">
        <v>147</v>
      </c>
      <c r="F102" s="12"/>
      <c r="G102" s="12">
        <f>G101+7</f>
        <v>45553</v>
      </c>
      <c r="H102" s="12">
        <f>G102+12</f>
        <v>45565</v>
      </c>
      <c r="I102" s="12">
        <f>I101+7</f>
        <v>45591</v>
      </c>
      <c r="J102" s="12">
        <f>G102+40</f>
        <v>45593</v>
      </c>
      <c r="K102" s="12">
        <f t="shared" si="47"/>
        <v>45594</v>
      </c>
      <c r="L102" s="12">
        <f t="shared" si="47"/>
        <v>45596</v>
      </c>
      <c r="M102" s="12">
        <f t="shared" si="47"/>
        <v>45600</v>
      </c>
      <c r="N102" s="130"/>
      <c r="O102" s="135" t="s">
        <v>22</v>
      </c>
      <c r="P102" s="12">
        <f>G102-3</f>
        <v>45550</v>
      </c>
      <c r="Q102" s="14" t="s">
        <v>1199</v>
      </c>
      <c r="R102" s="12">
        <f>G102-2</f>
        <v>45551</v>
      </c>
    </row>
    <row r="103" spans="1:18">
      <c r="A103" s="47" t="s">
        <v>3</v>
      </c>
      <c r="B103" s="13" t="s">
        <v>521</v>
      </c>
      <c r="C103" s="13" t="s">
        <v>640</v>
      </c>
      <c r="D103" s="14" t="s">
        <v>1048</v>
      </c>
      <c r="E103" s="13" t="s">
        <v>8</v>
      </c>
      <c r="F103" s="12" t="s">
        <v>683</v>
      </c>
      <c r="G103" s="15" t="s">
        <v>11</v>
      </c>
      <c r="H103" s="15" t="s">
        <v>641</v>
      </c>
      <c r="I103" s="15" t="s">
        <v>1401</v>
      </c>
      <c r="J103" s="15" t="s">
        <v>1402</v>
      </c>
      <c r="K103" s="15" t="s">
        <v>1403</v>
      </c>
      <c r="L103" s="15" t="s">
        <v>1404</v>
      </c>
      <c r="M103" s="15" t="s">
        <v>1405</v>
      </c>
      <c r="N103" s="132" t="s">
        <v>2</v>
      </c>
      <c r="O103" s="15" t="s">
        <v>4</v>
      </c>
      <c r="P103" s="136" t="s">
        <v>644</v>
      </c>
      <c r="Q103" s="148"/>
      <c r="R103" s="14" t="s">
        <v>1053</v>
      </c>
    </row>
    <row r="104" spans="1:18">
      <c r="A104" s="42" t="s">
        <v>1406</v>
      </c>
      <c r="B104" s="112">
        <v>6</v>
      </c>
      <c r="C104" s="112">
        <v>6</v>
      </c>
      <c r="D104" s="105" t="s">
        <v>1407</v>
      </c>
      <c r="E104" s="112">
        <v>6</v>
      </c>
      <c r="F104" s="12"/>
      <c r="G104" s="12">
        <f>G102+7</f>
        <v>45560</v>
      </c>
      <c r="H104" s="12">
        <f>G104+12</f>
        <v>45572</v>
      </c>
      <c r="I104" s="12">
        <v>45596</v>
      </c>
      <c r="J104" s="12">
        <v>45598</v>
      </c>
      <c r="K104" s="12">
        <f>K102+7</f>
        <v>45601</v>
      </c>
      <c r="L104" s="12">
        <v>45604</v>
      </c>
      <c r="M104" s="12" t="s">
        <v>401</v>
      </c>
      <c r="N104" s="85" t="s">
        <v>495</v>
      </c>
      <c r="O104" s="135" t="s">
        <v>22</v>
      </c>
      <c r="P104" s="12">
        <f>G104-3</f>
        <v>45557</v>
      </c>
      <c r="Q104" s="14" t="s">
        <v>1199</v>
      </c>
      <c r="R104" s="12">
        <f>G104-2</f>
        <v>45558</v>
      </c>
    </row>
    <row r="105" spans="1:19">
      <c r="A105" s="51"/>
      <c r="B105" s="113"/>
      <c r="C105" s="114"/>
      <c r="D105" s="113"/>
      <c r="E105" s="113"/>
      <c r="F105" s="2"/>
      <c r="G105" s="2"/>
      <c r="H105" s="2"/>
      <c r="I105" s="2"/>
      <c r="J105" s="2"/>
      <c r="K105" s="2"/>
      <c r="L105" s="2"/>
      <c r="M105" s="2"/>
      <c r="N105" s="4"/>
      <c r="O105" s="137"/>
      <c r="P105" s="2"/>
      <c r="Q105" s="4"/>
      <c r="R105" s="2"/>
      <c r="S105" s="149"/>
    </row>
    <row r="106" spans="1:19">
      <c r="A106" s="55"/>
      <c r="B106" s="39"/>
      <c r="C106" s="3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4"/>
      <c r="O106" s="2"/>
      <c r="P106" s="2"/>
      <c r="Q106" s="4"/>
      <c r="S106" s="149"/>
    </row>
    <row r="107" spans="1:19">
      <c r="A107" s="115" t="s">
        <v>1408</v>
      </c>
      <c r="B107" s="115"/>
      <c r="C107" s="115"/>
      <c r="D107" s="115"/>
      <c r="E107" s="115"/>
      <c r="F107" s="115"/>
      <c r="G107" s="115"/>
      <c r="H107" s="115"/>
      <c r="I107" s="115"/>
      <c r="J107" s="104"/>
      <c r="K107" s="138"/>
      <c r="S107" s="149"/>
    </row>
    <row r="108" spans="1:19">
      <c r="A108" s="47" t="s">
        <v>3</v>
      </c>
      <c r="B108" s="13" t="s">
        <v>521</v>
      </c>
      <c r="C108" s="13" t="s">
        <v>640</v>
      </c>
      <c r="D108" s="14" t="s">
        <v>1048</v>
      </c>
      <c r="E108" s="13" t="s">
        <v>8</v>
      </c>
      <c r="F108" s="14" t="s">
        <v>7</v>
      </c>
      <c r="G108" s="12" t="s">
        <v>11</v>
      </c>
      <c r="H108" s="15" t="s">
        <v>1409</v>
      </c>
      <c r="I108" s="15" t="s">
        <v>1410</v>
      </c>
      <c r="J108" s="77" t="s">
        <v>1411</v>
      </c>
      <c r="K108" s="77" t="s">
        <v>1412</v>
      </c>
      <c r="L108" s="77" t="s">
        <v>1413</v>
      </c>
      <c r="M108" s="77" t="s">
        <v>2</v>
      </c>
      <c r="N108" s="12" t="s">
        <v>4</v>
      </c>
      <c r="O108" s="14" t="s">
        <v>644</v>
      </c>
      <c r="P108" s="14"/>
      <c r="Q108" s="126" t="s">
        <v>1364</v>
      </c>
      <c r="R108" s="126"/>
      <c r="S108" s="14" t="s">
        <v>1053</v>
      </c>
    </row>
    <row r="109" spans="1:19">
      <c r="A109" s="50" t="s">
        <v>1414</v>
      </c>
      <c r="B109" s="105">
        <v>2435</v>
      </c>
      <c r="C109" s="105">
        <v>57</v>
      </c>
      <c r="D109" s="105" t="s">
        <v>1415</v>
      </c>
      <c r="E109" s="105">
        <v>2435</v>
      </c>
      <c r="F109" s="12"/>
      <c r="G109" s="12">
        <v>45538</v>
      </c>
      <c r="H109" s="12">
        <f>G109+35</f>
        <v>45573</v>
      </c>
      <c r="I109" s="12">
        <f>G109+39</f>
        <v>45577</v>
      </c>
      <c r="J109" s="12">
        <f>G109+43</f>
        <v>45581</v>
      </c>
      <c r="K109" s="12">
        <f>G109+46</f>
        <v>45584</v>
      </c>
      <c r="L109" s="12">
        <f>G109+51</f>
        <v>45589</v>
      </c>
      <c r="M109" s="139" t="s">
        <v>495</v>
      </c>
      <c r="N109" s="140" t="s">
        <v>1416</v>
      </c>
      <c r="O109" s="12">
        <f>G109-3</f>
        <v>45535</v>
      </c>
      <c r="P109" s="14" t="s">
        <v>1237</v>
      </c>
      <c r="Q109" s="12">
        <f>G109-4</f>
        <v>45534</v>
      </c>
      <c r="R109" s="14" t="s">
        <v>1199</v>
      </c>
      <c r="S109" s="12">
        <f>G109-2</f>
        <v>45536</v>
      </c>
    </row>
    <row r="110" spans="1:19">
      <c r="A110" s="50" t="s">
        <v>1417</v>
      </c>
      <c r="B110" s="105" t="s">
        <v>1418</v>
      </c>
      <c r="C110" s="105">
        <v>11</v>
      </c>
      <c r="D110" s="105" t="s">
        <v>1419</v>
      </c>
      <c r="E110" s="105" t="s">
        <v>1418</v>
      </c>
      <c r="F110" s="12"/>
      <c r="G110" s="12">
        <f t="shared" ref="G110:L112" si="48">G109+7</f>
        <v>45545</v>
      </c>
      <c r="H110" s="12">
        <f t="shared" si="48"/>
        <v>45580</v>
      </c>
      <c r="I110" s="12">
        <f t="shared" si="48"/>
        <v>45584</v>
      </c>
      <c r="J110" s="12">
        <f t="shared" si="48"/>
        <v>45588</v>
      </c>
      <c r="K110" s="12">
        <f t="shared" si="48"/>
        <v>45591</v>
      </c>
      <c r="L110" s="12">
        <f t="shared" si="48"/>
        <v>45596</v>
      </c>
      <c r="M110" s="139"/>
      <c r="N110" s="116" t="s">
        <v>46</v>
      </c>
      <c r="O110" s="12">
        <f>G110-3</f>
        <v>45542</v>
      </c>
      <c r="P110" s="14" t="s">
        <v>1237</v>
      </c>
      <c r="Q110" s="12">
        <f>G110-4</f>
        <v>45541</v>
      </c>
      <c r="R110" s="14" t="s">
        <v>1199</v>
      </c>
      <c r="S110" s="12">
        <f>G110-2</f>
        <v>45543</v>
      </c>
    </row>
    <row r="111" spans="1:19">
      <c r="A111" s="42" t="s">
        <v>45</v>
      </c>
      <c r="B111" s="105"/>
      <c r="C111" s="105"/>
      <c r="D111" s="105"/>
      <c r="E111" s="105"/>
      <c r="F111" s="12"/>
      <c r="G111" s="12">
        <f t="shared" si="48"/>
        <v>45552</v>
      </c>
      <c r="H111" s="12">
        <f t="shared" si="48"/>
        <v>45587</v>
      </c>
      <c r="I111" s="12">
        <f t="shared" si="48"/>
        <v>45591</v>
      </c>
      <c r="J111" s="12">
        <f t="shared" si="48"/>
        <v>45595</v>
      </c>
      <c r="K111" s="12">
        <f t="shared" si="48"/>
        <v>45598</v>
      </c>
      <c r="L111" s="12">
        <f t="shared" si="48"/>
        <v>45603</v>
      </c>
      <c r="M111" s="139"/>
      <c r="N111" s="116" t="s">
        <v>22</v>
      </c>
      <c r="O111" s="12">
        <f>G111-3</f>
        <v>45549</v>
      </c>
      <c r="P111" s="14" t="s">
        <v>1237</v>
      </c>
      <c r="Q111" s="12">
        <f>G111-4</f>
        <v>45548</v>
      </c>
      <c r="R111" s="14" t="s">
        <v>1199</v>
      </c>
      <c r="S111" s="12">
        <f>G111-2</f>
        <v>45550</v>
      </c>
    </row>
    <row r="112" spans="1:19">
      <c r="A112" s="116" t="s">
        <v>1420</v>
      </c>
      <c r="B112" s="105">
        <v>438</v>
      </c>
      <c r="C112" s="105">
        <v>75</v>
      </c>
      <c r="D112" s="105" t="s">
        <v>1421</v>
      </c>
      <c r="E112" s="105">
        <v>438</v>
      </c>
      <c r="F112" s="12"/>
      <c r="G112" s="12">
        <f t="shared" si="48"/>
        <v>45559</v>
      </c>
      <c r="H112" s="12">
        <f t="shared" si="48"/>
        <v>45594</v>
      </c>
      <c r="I112" s="12">
        <f t="shared" si="48"/>
        <v>45598</v>
      </c>
      <c r="J112" s="12">
        <f t="shared" si="48"/>
        <v>45602</v>
      </c>
      <c r="K112" s="12">
        <f t="shared" si="48"/>
        <v>45605</v>
      </c>
      <c r="L112" s="12">
        <f t="shared" si="48"/>
        <v>45610</v>
      </c>
      <c r="M112" s="139"/>
      <c r="N112" s="116" t="s">
        <v>977</v>
      </c>
      <c r="O112" s="12">
        <f>G112-3</f>
        <v>45556</v>
      </c>
      <c r="P112" s="14" t="s">
        <v>1237</v>
      </c>
      <c r="Q112" s="12">
        <f>G112-4</f>
        <v>45555</v>
      </c>
      <c r="R112" s="14" t="s">
        <v>1199</v>
      </c>
      <c r="S112" s="12">
        <f>G112-2</f>
        <v>45557</v>
      </c>
    </row>
    <row r="113" spans="1:17">
      <c r="A113" s="51"/>
      <c r="B113" s="110"/>
      <c r="C113" s="110"/>
      <c r="D113" s="52"/>
      <c r="E113" s="110"/>
      <c r="F113" s="2"/>
      <c r="G113" s="2"/>
      <c r="H113" s="2"/>
      <c r="I113" s="2"/>
      <c r="J113" s="2"/>
      <c r="K113" s="4"/>
      <c r="L113" s="121"/>
      <c r="M113" s="2"/>
      <c r="N113" s="4"/>
      <c r="O113" s="2"/>
      <c r="P113" s="4"/>
      <c r="Q113" s="2"/>
    </row>
    <row r="114" spans="1:17">
      <c r="A114" s="55"/>
      <c r="B114" s="39"/>
      <c r="C114" s="39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4"/>
      <c r="O114" s="2"/>
      <c r="P114" s="2"/>
      <c r="Q114" s="4"/>
    </row>
    <row r="115" spans="1:7">
      <c r="A115" s="11" t="s">
        <v>1422</v>
      </c>
      <c r="G115" s="7"/>
    </row>
    <row r="116" spans="1:15">
      <c r="A116" s="47" t="s">
        <v>3</v>
      </c>
      <c r="B116" s="13" t="s">
        <v>521</v>
      </c>
      <c r="C116" s="13" t="s">
        <v>640</v>
      </c>
      <c r="D116" s="14" t="s">
        <v>1048</v>
      </c>
      <c r="E116" s="13" t="s">
        <v>8</v>
      </c>
      <c r="F116" s="14" t="s">
        <v>683</v>
      </c>
      <c r="G116" s="12" t="s">
        <v>11</v>
      </c>
      <c r="H116" s="15" t="s">
        <v>1423</v>
      </c>
      <c r="I116" s="15" t="s">
        <v>1424</v>
      </c>
      <c r="J116" s="15" t="s">
        <v>1425</v>
      </c>
      <c r="K116" s="77" t="s">
        <v>2</v>
      </c>
      <c r="L116" s="12" t="s">
        <v>4</v>
      </c>
      <c r="M116" s="14" t="s">
        <v>644</v>
      </c>
      <c r="N116" s="14"/>
      <c r="O116" s="14" t="s">
        <v>1053</v>
      </c>
    </row>
    <row r="117" spans="1:15">
      <c r="A117" s="117" t="s">
        <v>1426</v>
      </c>
      <c r="B117" s="118" t="s">
        <v>1427</v>
      </c>
      <c r="C117" s="117" t="s">
        <v>1219</v>
      </c>
      <c r="D117" s="117" t="s">
        <v>1428</v>
      </c>
      <c r="E117" s="118" t="s">
        <v>1427</v>
      </c>
      <c r="F117" s="119"/>
      <c r="G117" s="12">
        <v>45539</v>
      </c>
      <c r="H117" s="12">
        <f>G117+10</f>
        <v>45549</v>
      </c>
      <c r="I117" s="12">
        <f>G117+24</f>
        <v>45563</v>
      </c>
      <c r="J117" s="119"/>
      <c r="K117" s="141" t="s">
        <v>1429</v>
      </c>
      <c r="L117" s="119" t="s">
        <v>977</v>
      </c>
      <c r="M117" s="12">
        <f>G117-3</f>
        <v>45536</v>
      </c>
      <c r="N117" s="119" t="s">
        <v>1199</v>
      </c>
      <c r="O117" s="12">
        <f>G117-2</f>
        <v>45537</v>
      </c>
    </row>
    <row r="118" spans="1:15">
      <c r="A118" s="42" t="s">
        <v>1430</v>
      </c>
      <c r="B118" s="118" t="s">
        <v>1431</v>
      </c>
      <c r="C118" s="117" t="s">
        <v>1431</v>
      </c>
      <c r="D118" s="117" t="s">
        <v>1432</v>
      </c>
      <c r="E118" s="118" t="s">
        <v>1431</v>
      </c>
      <c r="F118" s="119"/>
      <c r="G118" s="12">
        <f>G117+7</f>
        <v>45546</v>
      </c>
      <c r="H118" s="12">
        <f t="shared" ref="H118:H120" si="49">G118+10</f>
        <v>45556</v>
      </c>
      <c r="I118" s="12">
        <f t="shared" ref="I118:I120" si="50">I117+7</f>
        <v>45570</v>
      </c>
      <c r="J118" s="119"/>
      <c r="K118" s="142"/>
      <c r="L118" s="119" t="s">
        <v>22</v>
      </c>
      <c r="M118" s="12">
        <f t="shared" ref="M118:M120" si="51">G118-3</f>
        <v>45543</v>
      </c>
      <c r="N118" s="119" t="s">
        <v>1199</v>
      </c>
      <c r="O118" s="12">
        <f>G118-2</f>
        <v>45544</v>
      </c>
    </row>
    <row r="119" spans="1:15">
      <c r="A119" s="40" t="s">
        <v>1433</v>
      </c>
      <c r="B119" s="118" t="s">
        <v>1434</v>
      </c>
      <c r="C119" s="117" t="s">
        <v>1435</v>
      </c>
      <c r="D119" s="117" t="s">
        <v>1436</v>
      </c>
      <c r="E119" s="118" t="s">
        <v>1434</v>
      </c>
      <c r="F119" s="119"/>
      <c r="G119" s="12">
        <f t="shared" ref="G119:G120" si="52">G118+7</f>
        <v>45553</v>
      </c>
      <c r="H119" s="12">
        <f t="shared" si="49"/>
        <v>45563</v>
      </c>
      <c r="I119" s="12">
        <f t="shared" si="50"/>
        <v>45577</v>
      </c>
      <c r="J119" s="119"/>
      <c r="K119" s="142"/>
      <c r="L119" s="119" t="s">
        <v>977</v>
      </c>
      <c r="M119" s="12">
        <f t="shared" si="51"/>
        <v>45550</v>
      </c>
      <c r="N119" s="119" t="s">
        <v>1199</v>
      </c>
      <c r="O119" s="12">
        <f>G119-2</f>
        <v>45551</v>
      </c>
    </row>
    <row r="120" spans="1:15">
      <c r="A120" s="117" t="s">
        <v>1437</v>
      </c>
      <c r="B120" s="120" t="s">
        <v>1438</v>
      </c>
      <c r="C120" s="120" t="s">
        <v>1439</v>
      </c>
      <c r="D120" s="117" t="s">
        <v>1440</v>
      </c>
      <c r="E120" s="120" t="s">
        <v>1438</v>
      </c>
      <c r="F120" s="119"/>
      <c r="G120" s="12">
        <f t="shared" si="52"/>
        <v>45560</v>
      </c>
      <c r="H120" s="12">
        <f t="shared" si="49"/>
        <v>45570</v>
      </c>
      <c r="I120" s="12">
        <f t="shared" si="50"/>
        <v>45584</v>
      </c>
      <c r="J120" s="119"/>
      <c r="K120" s="143"/>
      <c r="L120" s="119" t="s">
        <v>977</v>
      </c>
      <c r="M120" s="12">
        <f t="shared" si="51"/>
        <v>45557</v>
      </c>
      <c r="N120" s="119" t="s">
        <v>1199</v>
      </c>
      <c r="O120" s="12">
        <f>G120-2</f>
        <v>45558</v>
      </c>
    </row>
    <row r="121" s="4" customFormat="1" spans="1:15">
      <c r="A121" s="121"/>
      <c r="B121" s="122"/>
      <c r="C121" s="122"/>
      <c r="D121" s="121"/>
      <c r="E121" s="123"/>
      <c r="F121" s="2"/>
      <c r="G121" s="2"/>
      <c r="H121" s="2"/>
      <c r="I121" s="2"/>
      <c r="J121" s="2"/>
      <c r="K121" s="125"/>
      <c r="L121" s="121"/>
      <c r="M121" s="2"/>
      <c r="O121" s="2"/>
    </row>
    <row r="122" s="4" customFormat="1" spans="1:13">
      <c r="A122" s="121"/>
      <c r="B122" s="122"/>
      <c r="C122" s="122"/>
      <c r="D122" s="121"/>
      <c r="E122" s="123"/>
      <c r="F122" s="2"/>
      <c r="G122" s="2"/>
      <c r="H122" s="2"/>
      <c r="I122" s="2"/>
      <c r="J122" s="125"/>
      <c r="K122" s="125"/>
      <c r="L122" s="2"/>
      <c r="M122" s="2"/>
    </row>
    <row r="123" spans="1:13">
      <c r="A123" s="11" t="s">
        <v>1441</v>
      </c>
      <c r="B123" s="39"/>
      <c r="C123" s="39"/>
      <c r="D123" s="4"/>
      <c r="E123" s="4"/>
      <c r="F123" s="4"/>
      <c r="G123" s="46"/>
      <c r="H123" s="4"/>
      <c r="I123" s="4"/>
      <c r="J123" s="4"/>
      <c r="K123" s="4"/>
      <c r="L123" s="4"/>
      <c r="M123" s="104"/>
    </row>
    <row r="124" spans="1:13">
      <c r="A124" s="40" t="s">
        <v>1145</v>
      </c>
      <c r="B124" s="41" t="s">
        <v>521</v>
      </c>
      <c r="C124" s="41" t="s">
        <v>640</v>
      </c>
      <c r="D124" s="42" t="s">
        <v>1048</v>
      </c>
      <c r="E124" s="42" t="s">
        <v>8</v>
      </c>
      <c r="F124" s="40" t="s">
        <v>129</v>
      </c>
      <c r="G124" s="40" t="s">
        <v>11</v>
      </c>
      <c r="H124" s="40" t="s">
        <v>1423</v>
      </c>
      <c r="I124" s="40" t="s">
        <v>2</v>
      </c>
      <c r="J124" s="40" t="s">
        <v>4</v>
      </c>
      <c r="K124" s="144" t="s">
        <v>644</v>
      </c>
      <c r="L124" s="145"/>
      <c r="M124" s="146" t="s">
        <v>1053</v>
      </c>
    </row>
    <row r="125" ht="31.2" spans="1:13">
      <c r="A125" s="16" t="s">
        <v>1442</v>
      </c>
      <c r="B125" s="105">
        <v>24005</v>
      </c>
      <c r="C125" s="105">
        <v>10</v>
      </c>
      <c r="D125" s="105" t="s">
        <v>1443</v>
      </c>
      <c r="E125" s="105" t="s">
        <v>1444</v>
      </c>
      <c r="F125" s="12"/>
      <c r="G125" s="12">
        <v>45540</v>
      </c>
      <c r="H125" s="12">
        <f>G125+10</f>
        <v>45550</v>
      </c>
      <c r="I125" s="139" t="s">
        <v>495</v>
      </c>
      <c r="J125" s="21" t="s">
        <v>1445</v>
      </c>
      <c r="K125" s="12">
        <f>G125-3</f>
        <v>45537</v>
      </c>
      <c r="L125" s="40" t="s">
        <v>1199</v>
      </c>
      <c r="M125" s="147">
        <f>G125-2</f>
        <v>45538</v>
      </c>
    </row>
    <row r="126" spans="1:13">
      <c r="A126" s="50" t="s">
        <v>1446</v>
      </c>
      <c r="B126" s="105" t="s">
        <v>1447</v>
      </c>
      <c r="C126" s="105">
        <v>39</v>
      </c>
      <c r="D126" s="105" t="s">
        <v>1448</v>
      </c>
      <c r="E126" s="105" t="s">
        <v>1449</v>
      </c>
      <c r="F126" s="105"/>
      <c r="G126" s="12">
        <f>G125+7</f>
        <v>45547</v>
      </c>
      <c r="H126" s="12">
        <f t="shared" ref="H126:H128" si="53">G126+10</f>
        <v>45557</v>
      </c>
      <c r="I126" s="139"/>
      <c r="J126" s="21" t="s">
        <v>46</v>
      </c>
      <c r="K126" s="12">
        <f>G126-3</f>
        <v>45544</v>
      </c>
      <c r="L126" s="40" t="s">
        <v>1199</v>
      </c>
      <c r="M126" s="147">
        <f>G126-2</f>
        <v>45545</v>
      </c>
    </row>
    <row r="127" spans="1:13">
      <c r="A127" s="16" t="s">
        <v>1450</v>
      </c>
      <c r="B127" s="105">
        <v>8</v>
      </c>
      <c r="C127" s="105">
        <v>8</v>
      </c>
      <c r="D127" s="105" t="s">
        <v>1451</v>
      </c>
      <c r="E127" s="105">
        <v>8</v>
      </c>
      <c r="F127" s="12"/>
      <c r="G127" s="12">
        <f t="shared" ref="G127:G128" si="54">G126+7</f>
        <v>45554</v>
      </c>
      <c r="H127" s="12">
        <f t="shared" si="53"/>
        <v>45564</v>
      </c>
      <c r="I127" s="139"/>
      <c r="J127" s="128" t="s">
        <v>84</v>
      </c>
      <c r="K127" s="12">
        <f>G127-3</f>
        <v>45551</v>
      </c>
      <c r="L127" s="40" t="s">
        <v>1199</v>
      </c>
      <c r="M127" s="147">
        <f>G127-2</f>
        <v>45552</v>
      </c>
    </row>
    <row r="128" spans="1:13">
      <c r="A128" s="40" t="s">
        <v>1452</v>
      </c>
      <c r="B128" s="105">
        <v>9</v>
      </c>
      <c r="C128" s="105">
        <v>9</v>
      </c>
      <c r="D128" s="105" t="s">
        <v>1453</v>
      </c>
      <c r="E128" s="105" t="s">
        <v>1454</v>
      </c>
      <c r="F128" s="12"/>
      <c r="G128" s="12">
        <f t="shared" si="54"/>
        <v>45561</v>
      </c>
      <c r="H128" s="12">
        <f t="shared" si="53"/>
        <v>45571</v>
      </c>
      <c r="I128" s="139"/>
      <c r="J128" s="21" t="s">
        <v>310</v>
      </c>
      <c r="K128" s="12">
        <f>G128-3</f>
        <v>45558</v>
      </c>
      <c r="L128" s="40" t="s">
        <v>1199</v>
      </c>
      <c r="M128" s="147">
        <f>G128-2</f>
        <v>45559</v>
      </c>
    </row>
    <row r="129" spans="1:13">
      <c r="A129" s="44"/>
      <c r="B129" s="110"/>
      <c r="C129" s="110"/>
      <c r="D129" s="110"/>
      <c r="E129" s="110"/>
      <c r="F129" s="2"/>
      <c r="G129" s="2"/>
      <c r="H129" s="2"/>
      <c r="I129" s="176"/>
      <c r="J129" s="177"/>
      <c r="K129" s="2"/>
      <c r="L129" s="44"/>
      <c r="M129" s="2"/>
    </row>
    <row r="130" spans="1:13">
      <c r="A130" s="44"/>
      <c r="B130" s="110"/>
      <c r="C130" s="110"/>
      <c r="D130" s="110"/>
      <c r="E130" s="110"/>
      <c r="F130" s="2"/>
      <c r="G130" s="2"/>
      <c r="H130" s="2"/>
      <c r="I130" s="176"/>
      <c r="J130" s="177"/>
      <c r="K130" s="2"/>
      <c r="L130" s="44"/>
      <c r="M130" s="2"/>
    </row>
    <row r="131" s="5" customFormat="1" spans="1:18">
      <c r="A131" s="150" t="s">
        <v>168</v>
      </c>
      <c r="B131" s="150"/>
      <c r="C131" s="151"/>
      <c r="D131" s="151"/>
      <c r="E131" s="151"/>
      <c r="F131" s="151"/>
      <c r="G131" s="151"/>
      <c r="H131" s="151"/>
      <c r="I131" s="178"/>
      <c r="J131" s="179"/>
      <c r="K131" s="178"/>
      <c r="L131" s="180"/>
      <c r="M131" s="180"/>
      <c r="N131" s="179"/>
      <c r="O131" s="179"/>
      <c r="P131" s="179"/>
      <c r="Q131" s="179"/>
      <c r="R131" s="179"/>
    </row>
    <row r="132" s="5" customFormat="1" spans="1:19">
      <c r="A132" s="152" t="s">
        <v>169</v>
      </c>
      <c r="B132" s="153" t="s">
        <v>4</v>
      </c>
      <c r="C132" s="154" t="s">
        <v>5</v>
      </c>
      <c r="D132" s="155" t="s">
        <v>6</v>
      </c>
      <c r="E132" s="156" t="s">
        <v>170</v>
      </c>
      <c r="F132" s="157" t="s">
        <v>8</v>
      </c>
      <c r="G132" s="158" t="s">
        <v>9</v>
      </c>
      <c r="H132" s="158" t="s">
        <v>10</v>
      </c>
      <c r="I132" s="181" t="s">
        <v>11</v>
      </c>
      <c r="J132" s="182" t="s">
        <v>171</v>
      </c>
      <c r="K132" s="182"/>
      <c r="L132" s="183"/>
      <c r="M132" s="183"/>
      <c r="N132" s="183"/>
      <c r="O132" s="184" t="s">
        <v>43</v>
      </c>
      <c r="P132" s="184" t="s">
        <v>17</v>
      </c>
      <c r="Q132" s="184" t="s">
        <v>44</v>
      </c>
      <c r="R132" s="184" t="s">
        <v>19</v>
      </c>
      <c r="S132" s="194" t="s">
        <v>2</v>
      </c>
    </row>
    <row r="133" s="5" customFormat="1" ht="15" customHeight="1" spans="1:19">
      <c r="A133" s="159" t="s">
        <v>172</v>
      </c>
      <c r="B133" s="160" t="s">
        <v>84</v>
      </c>
      <c r="C133" s="161" t="s">
        <v>173</v>
      </c>
      <c r="D133" s="162" t="s">
        <v>174</v>
      </c>
      <c r="E133" s="163"/>
      <c r="F133" s="161" t="s">
        <v>175</v>
      </c>
      <c r="G133" s="164" t="s">
        <v>176</v>
      </c>
      <c r="H133" s="165">
        <v>45540</v>
      </c>
      <c r="I133" s="185">
        <v>45540</v>
      </c>
      <c r="J133" s="186">
        <f>I133+4</f>
        <v>45544</v>
      </c>
      <c r="K133" s="187" t="s">
        <v>1455</v>
      </c>
      <c r="L133" s="188"/>
      <c r="M133" s="188"/>
      <c r="N133" s="189"/>
      <c r="O133" s="190">
        <v>45537.4166666667</v>
      </c>
      <c r="P133" s="190">
        <v>45538.4166666667</v>
      </c>
      <c r="Q133" s="190">
        <v>45533.375</v>
      </c>
      <c r="R133" s="190">
        <v>45534.375</v>
      </c>
      <c r="S133" s="195" t="s">
        <v>136</v>
      </c>
    </row>
    <row r="134" s="6" customFormat="1" spans="1:19">
      <c r="A134" s="166" t="s">
        <v>178</v>
      </c>
      <c r="B134" s="167"/>
      <c r="C134" s="167"/>
      <c r="D134" s="167"/>
      <c r="E134" s="167"/>
      <c r="F134" s="167"/>
      <c r="G134" s="167"/>
      <c r="H134" s="167"/>
      <c r="I134" s="167"/>
      <c r="J134" s="167"/>
      <c r="K134" s="188"/>
      <c r="L134" s="188"/>
      <c r="M134" s="188"/>
      <c r="N134" s="188"/>
      <c r="O134" s="188"/>
      <c r="P134" s="188"/>
      <c r="Q134" s="188"/>
      <c r="R134" s="189"/>
      <c r="S134" s="196"/>
    </row>
    <row r="135" s="6" customFormat="1" spans="1:19">
      <c r="A135" s="152" t="s">
        <v>169</v>
      </c>
      <c r="B135" s="153" t="s">
        <v>4</v>
      </c>
      <c r="C135" s="154" t="s">
        <v>5</v>
      </c>
      <c r="D135" s="155" t="s">
        <v>6</v>
      </c>
      <c r="E135" s="156" t="s">
        <v>170</v>
      </c>
      <c r="F135" s="157" t="s">
        <v>8</v>
      </c>
      <c r="G135" s="158" t="s">
        <v>9</v>
      </c>
      <c r="H135" s="158" t="s">
        <v>10</v>
      </c>
      <c r="I135" s="181" t="s">
        <v>11</v>
      </c>
      <c r="J135" s="182" t="s">
        <v>179</v>
      </c>
      <c r="K135" s="182" t="s">
        <v>180</v>
      </c>
      <c r="L135" s="183" t="s">
        <v>181</v>
      </c>
      <c r="M135" s="183" t="s">
        <v>182</v>
      </c>
      <c r="N135" s="183" t="s">
        <v>183</v>
      </c>
      <c r="O135" s="184" t="s">
        <v>43</v>
      </c>
      <c r="P135" s="184" t="s">
        <v>17</v>
      </c>
      <c r="Q135" s="184" t="s">
        <v>44</v>
      </c>
      <c r="R135" s="184" t="s">
        <v>19</v>
      </c>
      <c r="S135" s="196"/>
    </row>
    <row r="136" s="5" customFormat="1" spans="1:19">
      <c r="A136" s="159" t="s">
        <v>184</v>
      </c>
      <c r="B136" s="168" t="s">
        <v>185</v>
      </c>
      <c r="C136" s="161" t="s">
        <v>186</v>
      </c>
      <c r="D136" s="162" t="s">
        <v>187</v>
      </c>
      <c r="E136" s="163"/>
      <c r="F136" s="161" t="s">
        <v>186</v>
      </c>
      <c r="G136" s="164" t="s">
        <v>188</v>
      </c>
      <c r="H136" s="165">
        <v>45548</v>
      </c>
      <c r="I136" s="185">
        <v>45548</v>
      </c>
      <c r="J136" s="186">
        <f>I136+41</f>
        <v>45589</v>
      </c>
      <c r="K136" s="186">
        <f>I136+47</f>
        <v>45595</v>
      </c>
      <c r="L136" s="186">
        <f>I136+49</f>
        <v>45597</v>
      </c>
      <c r="M136" s="191">
        <f>I136+51</f>
        <v>45599</v>
      </c>
      <c r="N136" s="191">
        <f>I136+54</f>
        <v>45602</v>
      </c>
      <c r="O136" s="190">
        <v>45545.4166666667</v>
      </c>
      <c r="P136" s="190">
        <v>45546.4166666667</v>
      </c>
      <c r="Q136" s="190">
        <v>45541.4166666667</v>
      </c>
      <c r="R136" s="190">
        <v>45544.375</v>
      </c>
      <c r="S136" s="196"/>
    </row>
    <row r="137" s="5" customFormat="1" spans="1:19">
      <c r="A137" s="159" t="s">
        <v>189</v>
      </c>
      <c r="B137" s="168" t="s">
        <v>22</v>
      </c>
      <c r="C137" s="161" t="s">
        <v>190</v>
      </c>
      <c r="D137" s="162" t="s">
        <v>191</v>
      </c>
      <c r="E137" s="159"/>
      <c r="F137" s="161" t="s">
        <v>190</v>
      </c>
      <c r="G137" s="164" t="s">
        <v>192</v>
      </c>
      <c r="H137" s="165">
        <v>45555</v>
      </c>
      <c r="I137" s="185">
        <v>45555</v>
      </c>
      <c r="J137" s="186">
        <f>I137+41</f>
        <v>45596</v>
      </c>
      <c r="K137" s="186">
        <f>I137+47</f>
        <v>45602</v>
      </c>
      <c r="L137" s="186">
        <f>I137+49</f>
        <v>45604</v>
      </c>
      <c r="M137" s="191">
        <f t="shared" ref="M137:M138" si="55">I137+51</f>
        <v>45606</v>
      </c>
      <c r="N137" s="191">
        <f t="shared" ref="N137:N138" si="56">I137+54</f>
        <v>45609</v>
      </c>
      <c r="O137" s="190">
        <v>45552.4166666667</v>
      </c>
      <c r="P137" s="190">
        <v>45553.4166666667</v>
      </c>
      <c r="Q137" s="190">
        <v>45548.4166666667</v>
      </c>
      <c r="R137" s="190">
        <v>45549.375</v>
      </c>
      <c r="S137" s="196"/>
    </row>
    <row r="138" s="7" customFormat="1" spans="1:19">
      <c r="A138" s="159" t="s">
        <v>193</v>
      </c>
      <c r="B138" s="168" t="s">
        <v>26</v>
      </c>
      <c r="C138" s="161" t="s">
        <v>190</v>
      </c>
      <c r="D138" s="162" t="s">
        <v>194</v>
      </c>
      <c r="E138" s="163"/>
      <c r="F138" s="161" t="s">
        <v>190</v>
      </c>
      <c r="G138" s="164" t="s">
        <v>195</v>
      </c>
      <c r="H138" s="165">
        <v>45562</v>
      </c>
      <c r="I138" s="185">
        <v>45565</v>
      </c>
      <c r="J138" s="192">
        <f>I138+41</f>
        <v>45606</v>
      </c>
      <c r="K138" s="192">
        <f>I138+47</f>
        <v>45612</v>
      </c>
      <c r="L138" s="192">
        <f>I138+49</f>
        <v>45614</v>
      </c>
      <c r="M138" s="193">
        <f t="shared" si="55"/>
        <v>45616</v>
      </c>
      <c r="N138" s="193">
        <f t="shared" si="56"/>
        <v>45619</v>
      </c>
      <c r="O138" s="190">
        <v>45562.4166666667</v>
      </c>
      <c r="P138" s="190">
        <v>45563.4166666667</v>
      </c>
      <c r="Q138" s="190">
        <v>45559.4166666667</v>
      </c>
      <c r="R138" s="190">
        <v>45561.375</v>
      </c>
      <c r="S138" s="197"/>
    </row>
    <row r="139" s="7" customFormat="1" spans="1:3">
      <c r="A139" s="7" t="s">
        <v>1183</v>
      </c>
      <c r="B139" s="169"/>
      <c r="C139" s="169"/>
    </row>
    <row r="140" s="7" customFormat="1" spans="1:3">
      <c r="A140" s="7" t="s">
        <v>150</v>
      </c>
      <c r="B140" s="169"/>
      <c r="C140" s="169"/>
    </row>
    <row r="141" s="7" customFormat="1" spans="1:3">
      <c r="A141" s="170" t="s">
        <v>1184</v>
      </c>
      <c r="B141" s="171"/>
      <c r="C141" s="172"/>
    </row>
    <row r="142" s="7" customFormat="1" spans="1:3">
      <c r="A142" s="173" t="s">
        <v>1185</v>
      </c>
      <c r="B142" s="174"/>
      <c r="C142" s="174"/>
    </row>
    <row r="143" s="7" customFormat="1" spans="1:3">
      <c r="A143" s="175" t="s">
        <v>1186</v>
      </c>
      <c r="B143" s="171"/>
      <c r="C143" s="171"/>
    </row>
    <row r="144" s="7" customFormat="1" spans="1:3">
      <c r="A144" s="175" t="s">
        <v>1187</v>
      </c>
      <c r="B144" s="171"/>
      <c r="C144" s="171"/>
    </row>
    <row r="145" s="7" customFormat="1" spans="1:3">
      <c r="A145" s="7" t="s">
        <v>1188</v>
      </c>
      <c r="B145" s="169"/>
      <c r="C145" s="169"/>
    </row>
    <row r="146" s="7" customFormat="1" spans="1:3">
      <c r="A146" s="7" t="s">
        <v>510</v>
      </c>
      <c r="B146" s="169"/>
      <c r="C146" s="169"/>
    </row>
    <row r="147" spans="1:1">
      <c r="A147" s="7" t="s">
        <v>1189</v>
      </c>
    </row>
  </sheetData>
  <autoFilter xmlns:etc="http://www.wps.cn/officeDocument/2017/etCustomData" ref="A161:M165" etc:filterBottomFollowUsedRange="0">
    <extLst/>
  </autoFilter>
  <mergeCells count="41">
    <mergeCell ref="A1:T1"/>
    <mergeCell ref="Q3:R3"/>
    <mergeCell ref="O11:P11"/>
    <mergeCell ref="P19:Q19"/>
    <mergeCell ref="M23:N23"/>
    <mergeCell ref="Q23:R23"/>
    <mergeCell ref="Q32:R32"/>
    <mergeCell ref="M40:N40"/>
    <mergeCell ref="P40:Q40"/>
    <mergeCell ref="K48:L48"/>
    <mergeCell ref="O48:P48"/>
    <mergeCell ref="N56:O56"/>
    <mergeCell ref="Q56:R56"/>
    <mergeCell ref="N72:O72"/>
    <mergeCell ref="R72:S72"/>
    <mergeCell ref="P91:Q91"/>
    <mergeCell ref="P99:Q99"/>
    <mergeCell ref="P103:Q103"/>
    <mergeCell ref="A107:I107"/>
    <mergeCell ref="O108:P108"/>
    <mergeCell ref="Q108:R108"/>
    <mergeCell ref="M116:N116"/>
    <mergeCell ref="K124:L124"/>
    <mergeCell ref="K133:N133"/>
    <mergeCell ref="A134:R134"/>
    <mergeCell ref="I65:I68"/>
    <mergeCell ref="I82:I87"/>
    <mergeCell ref="I125:I128"/>
    <mergeCell ref="K117:K120"/>
    <mergeCell ref="M12:M15"/>
    <mergeCell ref="M49:M52"/>
    <mergeCell ref="M57:M60"/>
    <mergeCell ref="M109:M112"/>
    <mergeCell ref="N92:N95"/>
    <mergeCell ref="N100:N102"/>
    <mergeCell ref="O4:O7"/>
    <mergeCell ref="O24:O28"/>
    <mergeCell ref="O33:O36"/>
    <mergeCell ref="O41:O44"/>
    <mergeCell ref="P73:P77"/>
    <mergeCell ref="S133:S13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欧洲</vt:lpstr>
      <vt:lpstr>地中海</vt:lpstr>
      <vt:lpstr>美加</vt:lpstr>
      <vt:lpstr>日本、台湾</vt:lpstr>
      <vt:lpstr>东南亚</vt:lpstr>
      <vt:lpstr>亚太</vt:lpstr>
      <vt:lpstr>拉非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zhangli3/Zhang Li(SH-Customer Service)</dc:creator>
  <cp:lastModifiedBy>陈渊媛</cp:lastModifiedBy>
  <dcterms:created xsi:type="dcterms:W3CDTF">2018-12-20T00:52:00Z</dcterms:created>
  <cp:lastPrinted>2020-10-23T07:35:00Z</cp:lastPrinted>
  <dcterms:modified xsi:type="dcterms:W3CDTF">2024-09-26T08:44:50Z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60C9A4FD323346ADA765A32060E11DE7_13</vt:lpwstr>
  </property>
  <property fmtid="{D5CDD505-2E9C-101B-9397-08002B2CF9AE}" pid="3" name="KSOProductBuildVer">
    <vt:lpwstr>2052-12.1.0.17857</vt:lpwstr>
  </property>
</Properties>
</file>